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40" yWindow="105" windowWidth="12120" windowHeight="9060" tabRatio="836" activeTab="1"/>
  </bookViews>
  <sheets>
    <sheet name="Ausfüllhilfe" sheetId="33" r:id="rId1"/>
    <sheet name="A. Allgemeine Informationen" sheetId="11" r:id="rId2"/>
    <sheet name="A1. Jahresabschlusswerte" sheetId="9" r:id="rId3"/>
    <sheet name="A2. Bilanz" sheetId="28" r:id="rId4"/>
    <sheet name="A3. GuV" sheetId="29" r:id="rId5"/>
    <sheet name="E1. Erzielb. Erlöse" sheetId="4" r:id="rId6"/>
    <sheet name="E2. vorgelagerte Netzkosten" sheetId="7" r:id="rId7"/>
    <sheet name="E3. dezentrale Einspeisung" sheetId="8" r:id="rId8"/>
    <sheet name="E4. Messung_MSB" sheetId="32" r:id="rId9"/>
    <sheet name="E5. Wechselrichter" sheetId="41" r:id="rId10"/>
    <sheet name="E6. Investmaßnahmen" sheetId="40" r:id="rId11"/>
    <sheet name="E7. finanz. Ausgleich" sheetId="39" r:id="rId12"/>
    <sheet name="F. Zusammenfassung" sheetId="36" r:id="rId13"/>
    <sheet name="G. Erläuterungen" sheetId="6" r:id="rId14"/>
  </sheets>
  <definedNames>
    <definedName name="_xlnm.Print_Area" localSheetId="1">'A. Allgemeine Informationen'!$A$1:$D$18</definedName>
    <definedName name="_xlnm.Print_Area" localSheetId="3">'A2. Bilanz'!$A$1:$I$29</definedName>
    <definedName name="_xlnm.Print_Area" localSheetId="4">'A3. GuV'!$A$1:$I$30</definedName>
    <definedName name="_xlnm.Print_Area" localSheetId="0">Ausfüllhilfe!$B$1:$B$115</definedName>
    <definedName name="_xlnm.Print_Area" localSheetId="8">'E4. Messung_MSB'!$B$1:$L$56</definedName>
    <definedName name="_xlnm.Print_Area" localSheetId="9">'E5. Wechselrichter'!$A$1:$AD$29</definedName>
    <definedName name="_xlnm.Print_Area" localSheetId="12" xml:space="preserve">      'F. Zusammenfassung'!$A$1:$F$30</definedName>
    <definedName name="_xlnm.Print_Titles" localSheetId="5">'E1. Erzielb. Erlöse'!$B:$C,'E1. Erzielb. Erlöse'!$8:$11</definedName>
    <definedName name="_xlnm.Print_Titles" localSheetId="6">'E2. vorgelagerte Netzkosten'!$1:$6</definedName>
  </definedNames>
  <calcPr calcId="145621"/>
</workbook>
</file>

<file path=xl/calcChain.xml><?xml version="1.0" encoding="utf-8"?>
<calcChain xmlns="http://schemas.openxmlformats.org/spreadsheetml/2006/main">
  <c r="AA13" i="41" l="1"/>
  <c r="AA25" i="41"/>
  <c r="AA24" i="41"/>
  <c r="AA23" i="41"/>
  <c r="AA20" i="41"/>
  <c r="AA19" i="41"/>
  <c r="AA18" i="41"/>
  <c r="AA17" i="41"/>
  <c r="AA14" i="41"/>
  <c r="AA12" i="41"/>
  <c r="AA11" i="41"/>
  <c r="E8" i="41" l="1"/>
  <c r="C28" i="41"/>
  <c r="F22" i="36"/>
  <c r="U11" i="41" l="1"/>
  <c r="G166" i="7" l="1"/>
  <c r="G165" i="7"/>
  <c r="G149" i="7"/>
  <c r="G148" i="7"/>
  <c r="G132" i="7"/>
  <c r="G131" i="7"/>
  <c r="G115" i="7"/>
  <c r="G114" i="7"/>
  <c r="G98" i="7"/>
  <c r="G97" i="7"/>
  <c r="G81" i="7"/>
  <c r="G80" i="7"/>
  <c r="G64" i="7"/>
  <c r="G63" i="7"/>
  <c r="G47" i="7"/>
  <c r="G46" i="7"/>
  <c r="G30" i="7"/>
  <c r="G29" i="7"/>
  <c r="D164" i="7"/>
  <c r="D147" i="7"/>
  <c r="D130" i="7"/>
  <c r="D113" i="7"/>
  <c r="D96" i="7"/>
  <c r="D79" i="7"/>
  <c r="D62" i="7"/>
  <c r="D45" i="7"/>
  <c r="D28" i="7"/>
  <c r="D11" i="7"/>
  <c r="F3" i="36"/>
  <c r="K7" i="8"/>
  <c r="J7" i="8" l="1"/>
  <c r="I7" i="8"/>
  <c r="G7" i="8"/>
  <c r="H7" i="8"/>
  <c r="F7" i="8"/>
  <c r="E7" i="8"/>
  <c r="C3" i="9" l="1"/>
  <c r="F4" i="36"/>
  <c r="F27" i="36" l="1"/>
  <c r="F23" i="36"/>
  <c r="D109" i="40"/>
  <c r="C3" i="40" s="1"/>
  <c r="C5" i="40" s="1"/>
  <c r="F19" i="36"/>
  <c r="AC25" i="41"/>
  <c r="AC24" i="41"/>
  <c r="AC23" i="41"/>
  <c r="AC20" i="41"/>
  <c r="AC19" i="41"/>
  <c r="AC18" i="41"/>
  <c r="AC17" i="41"/>
  <c r="AC14" i="41"/>
  <c r="AC13" i="41"/>
  <c r="AC12" i="41"/>
  <c r="AC11" i="41"/>
  <c r="U25" i="41"/>
  <c r="U24" i="41"/>
  <c r="U23" i="41"/>
  <c r="U20" i="41"/>
  <c r="U19" i="41"/>
  <c r="U18" i="41"/>
  <c r="U17" i="41"/>
  <c r="U14" i="41"/>
  <c r="U13" i="41"/>
  <c r="U12" i="41"/>
  <c r="AA8" i="41"/>
  <c r="U8" i="41"/>
  <c r="C9" i="39"/>
  <c r="D31" i="39"/>
  <c r="C31" i="39"/>
  <c r="H10" i="4"/>
  <c r="G161" i="7" s="1"/>
  <c r="H11" i="4"/>
  <c r="G162" i="7" s="1"/>
  <c r="K29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68" i="4"/>
  <c r="K268" i="4" s="1"/>
  <c r="I262" i="4"/>
  <c r="I263" i="4"/>
  <c r="I264" i="4"/>
  <c r="I265" i="4"/>
  <c r="I261" i="4"/>
  <c r="I252" i="4"/>
  <c r="I253" i="4"/>
  <c r="I254" i="4"/>
  <c r="I255" i="4"/>
  <c r="I256" i="4"/>
  <c r="I257" i="4"/>
  <c r="I258" i="4"/>
  <c r="I259" i="4"/>
  <c r="I251" i="4"/>
  <c r="I246" i="4"/>
  <c r="I247" i="4"/>
  <c r="I248" i="4"/>
  <c r="I249" i="4"/>
  <c r="I245" i="4"/>
  <c r="I236" i="4"/>
  <c r="I237" i="4"/>
  <c r="I238" i="4"/>
  <c r="I239" i="4"/>
  <c r="I240" i="4"/>
  <c r="I241" i="4"/>
  <c r="I242" i="4"/>
  <c r="I243" i="4"/>
  <c r="I235" i="4"/>
  <c r="I230" i="4"/>
  <c r="I231" i="4"/>
  <c r="I232" i="4"/>
  <c r="I233" i="4"/>
  <c r="I229" i="4"/>
  <c r="I220" i="4"/>
  <c r="I221" i="4"/>
  <c r="I222" i="4"/>
  <c r="I223" i="4"/>
  <c r="I224" i="4"/>
  <c r="I225" i="4"/>
  <c r="I226" i="4"/>
  <c r="I227" i="4"/>
  <c r="I219" i="4"/>
  <c r="I214" i="4"/>
  <c r="I215" i="4"/>
  <c r="I216" i="4"/>
  <c r="I217" i="4"/>
  <c r="I213" i="4"/>
  <c r="I204" i="4"/>
  <c r="I205" i="4"/>
  <c r="I206" i="4"/>
  <c r="I207" i="4"/>
  <c r="I208" i="4"/>
  <c r="I209" i="4"/>
  <c r="I210" i="4"/>
  <c r="I211" i="4"/>
  <c r="I203" i="4"/>
  <c r="I198" i="4"/>
  <c r="I199" i="4"/>
  <c r="I200" i="4"/>
  <c r="I197" i="4"/>
  <c r="I191" i="4"/>
  <c r="I192" i="4"/>
  <c r="I193" i="4"/>
  <c r="I194" i="4"/>
  <c r="I190" i="4"/>
  <c r="I178" i="4"/>
  <c r="I179" i="4"/>
  <c r="I180" i="4"/>
  <c r="I181" i="4"/>
  <c r="I182" i="4"/>
  <c r="I183" i="4"/>
  <c r="I184" i="4"/>
  <c r="I185" i="4"/>
  <c r="I186" i="4"/>
  <c r="I187" i="4"/>
  <c r="I188" i="4"/>
  <c r="I177" i="4"/>
  <c r="I174" i="4"/>
  <c r="I167" i="4"/>
  <c r="I168" i="4"/>
  <c r="I169" i="4"/>
  <c r="I170" i="4"/>
  <c r="I171" i="4"/>
  <c r="I172" i="4"/>
  <c r="I166" i="4"/>
  <c r="K166" i="4" s="1"/>
  <c r="I160" i="4"/>
  <c r="I161" i="4"/>
  <c r="I162" i="4"/>
  <c r="I163" i="4"/>
  <c r="I159" i="4"/>
  <c r="I151" i="4"/>
  <c r="I152" i="4"/>
  <c r="I153" i="4"/>
  <c r="I154" i="4"/>
  <c r="I155" i="4"/>
  <c r="I156" i="4"/>
  <c r="I157" i="4"/>
  <c r="I150" i="4"/>
  <c r="I145" i="4"/>
  <c r="I146" i="4"/>
  <c r="I147" i="4"/>
  <c r="I148" i="4"/>
  <c r="I144" i="4"/>
  <c r="I136" i="4"/>
  <c r="I137" i="4"/>
  <c r="I138" i="4"/>
  <c r="I139" i="4"/>
  <c r="I140" i="4"/>
  <c r="I141" i="4"/>
  <c r="I142" i="4"/>
  <c r="I135" i="4"/>
  <c r="I130" i="4"/>
  <c r="I131" i="4"/>
  <c r="I132" i="4"/>
  <c r="I133" i="4"/>
  <c r="I129" i="4"/>
  <c r="I121" i="4"/>
  <c r="I122" i="4"/>
  <c r="I123" i="4"/>
  <c r="I124" i="4"/>
  <c r="I125" i="4"/>
  <c r="I126" i="4"/>
  <c r="I127" i="4"/>
  <c r="I120" i="4"/>
  <c r="I115" i="4"/>
  <c r="I116" i="4"/>
  <c r="I117" i="4"/>
  <c r="I118" i="4"/>
  <c r="I114" i="4"/>
  <c r="I106" i="4"/>
  <c r="I107" i="4"/>
  <c r="I108" i="4"/>
  <c r="I109" i="4"/>
  <c r="I110" i="4"/>
  <c r="I111" i="4"/>
  <c r="I112" i="4"/>
  <c r="I105" i="4"/>
  <c r="I102" i="4"/>
  <c r="I98" i="4"/>
  <c r="I99" i="4"/>
  <c r="I100" i="4"/>
  <c r="I97" i="4"/>
  <c r="K97" i="4" s="1"/>
  <c r="I75" i="4"/>
  <c r="I76" i="4"/>
  <c r="I77" i="4"/>
  <c r="I78" i="4"/>
  <c r="I79" i="4"/>
  <c r="I80" i="4"/>
  <c r="I81" i="4"/>
  <c r="I82" i="4"/>
  <c r="I83" i="4"/>
  <c r="I84" i="4"/>
  <c r="I85" i="4"/>
  <c r="I86" i="4"/>
  <c r="I87" i="4"/>
  <c r="I88" i="4"/>
  <c r="I89" i="4"/>
  <c r="I90" i="4"/>
  <c r="I91" i="4"/>
  <c r="I92" i="4"/>
  <c r="I93" i="4"/>
  <c r="I94" i="4"/>
  <c r="I74" i="4"/>
  <c r="I60" i="4"/>
  <c r="I61" i="4"/>
  <c r="I62" i="4"/>
  <c r="I63" i="4"/>
  <c r="I64" i="4"/>
  <c r="I65" i="4"/>
  <c r="I66" i="4"/>
  <c r="I67" i="4"/>
  <c r="I68" i="4"/>
  <c r="I69" i="4"/>
  <c r="I70" i="4"/>
  <c r="I71" i="4"/>
  <c r="I59" i="4"/>
  <c r="I58" i="4"/>
  <c r="K58" i="4" s="1"/>
  <c r="I54" i="4"/>
  <c r="I55" i="4"/>
  <c r="I53" i="4"/>
  <c r="F10" i="4"/>
  <c r="I49" i="4"/>
  <c r="I50" i="4"/>
  <c r="I48" i="4"/>
  <c r="I45" i="4"/>
  <c r="K44" i="4" s="1"/>
  <c r="I44" i="4"/>
  <c r="I16" i="4"/>
  <c r="I17" i="4"/>
  <c r="I18" i="4"/>
  <c r="I19" i="4"/>
  <c r="I20" i="4"/>
  <c r="I21" i="4"/>
  <c r="I22" i="4"/>
  <c r="I23" i="4"/>
  <c r="I24" i="4"/>
  <c r="I25" i="4"/>
  <c r="I26" i="4"/>
  <c r="I27" i="4"/>
  <c r="I28" i="4"/>
  <c r="I29" i="4"/>
  <c r="I30" i="4"/>
  <c r="I31" i="4"/>
  <c r="I32" i="4"/>
  <c r="I33" i="4"/>
  <c r="I34" i="4"/>
  <c r="I35" i="4"/>
  <c r="I36" i="4"/>
  <c r="I37" i="4"/>
  <c r="I38" i="4"/>
  <c r="I39" i="4"/>
  <c r="I40" i="4"/>
  <c r="I41" i="4"/>
  <c r="I15" i="4"/>
  <c r="I14" i="4"/>
  <c r="K14" i="4"/>
  <c r="G13" i="7"/>
  <c r="G12" i="7"/>
  <c r="D3" i="7" s="1"/>
  <c r="B1" i="36"/>
  <c r="K197" i="4"/>
  <c r="F9" i="36"/>
  <c r="I9" i="8"/>
  <c r="I10" i="8"/>
  <c r="I11" i="8"/>
  <c r="I12" i="8"/>
  <c r="I13" i="8"/>
  <c r="I14" i="8"/>
  <c r="E11" i="32"/>
  <c r="F16" i="36"/>
  <c r="B1" i="32"/>
  <c r="F13" i="36"/>
  <c r="D17" i="32"/>
  <c r="F17" i="32"/>
  <c r="L37" i="32"/>
  <c r="J37" i="32"/>
  <c r="H37" i="32"/>
  <c r="F37" i="32"/>
  <c r="D37" i="32"/>
  <c r="B17" i="8"/>
  <c r="I22" i="29"/>
  <c r="H22" i="29"/>
  <c r="D22" i="29"/>
  <c r="E22" i="29"/>
  <c r="F22" i="29"/>
  <c r="C22" i="29"/>
  <c r="I19" i="29"/>
  <c r="I27" i="29" s="1"/>
  <c r="I30" i="29" s="1"/>
  <c r="H19" i="29"/>
  <c r="H27" i="29"/>
  <c r="H30" i="29" s="1"/>
  <c r="D19" i="29"/>
  <c r="D27" i="29" s="1"/>
  <c r="D30" i="29" s="1"/>
  <c r="E19" i="29"/>
  <c r="E27" i="29" s="1"/>
  <c r="E30" i="29" s="1"/>
  <c r="F19" i="29"/>
  <c r="F27" i="29" s="1"/>
  <c r="C19" i="29"/>
  <c r="C27" i="29" s="1"/>
  <c r="C30" i="29" s="1"/>
  <c r="J12" i="8"/>
  <c r="G9" i="29"/>
  <c r="G10" i="29"/>
  <c r="G11" i="29"/>
  <c r="G12" i="29"/>
  <c r="G13" i="29"/>
  <c r="G14" i="29"/>
  <c r="G15" i="29"/>
  <c r="G16" i="29"/>
  <c r="G17" i="29"/>
  <c r="G18" i="29"/>
  <c r="I18" i="28"/>
  <c r="I17" i="28"/>
  <c r="H18" i="28"/>
  <c r="H17" i="28"/>
  <c r="D18" i="28"/>
  <c r="D17" i="28" s="1"/>
  <c r="E18" i="28"/>
  <c r="E17" i="28" s="1"/>
  <c r="F18" i="28"/>
  <c r="F17" i="28" s="1"/>
  <c r="C18" i="28"/>
  <c r="C17" i="28" s="1"/>
  <c r="I10" i="28"/>
  <c r="H10" i="28"/>
  <c r="D10" i="28"/>
  <c r="E10" i="28"/>
  <c r="F10" i="28"/>
  <c r="C10" i="28"/>
  <c r="C6" i="28"/>
  <c r="I6" i="28"/>
  <c r="I5" i="28" s="1"/>
  <c r="H6" i="28"/>
  <c r="D6" i="28"/>
  <c r="E6" i="28"/>
  <c r="G6" i="28"/>
  <c r="F6" i="28"/>
  <c r="F5" i="28" s="1"/>
  <c r="G9" i="28"/>
  <c r="G11" i="28"/>
  <c r="G12" i="28"/>
  <c r="G13" i="28"/>
  <c r="G14" i="28"/>
  <c r="G15" i="28"/>
  <c r="G16" i="28"/>
  <c r="G19" i="28"/>
  <c r="G20" i="28"/>
  <c r="G21" i="28"/>
  <c r="G22" i="28"/>
  <c r="G23" i="28"/>
  <c r="G24" i="28"/>
  <c r="G25" i="28"/>
  <c r="G26" i="28"/>
  <c r="G27" i="28"/>
  <c r="G28" i="28"/>
  <c r="G8" i="28"/>
  <c r="G5" i="29"/>
  <c r="G6" i="29"/>
  <c r="G8" i="29"/>
  <c r="G7" i="29"/>
  <c r="G29" i="28"/>
  <c r="G29" i="29"/>
  <c r="G28" i="29"/>
  <c r="G26" i="29"/>
  <c r="G25" i="29"/>
  <c r="G24" i="29"/>
  <c r="G23" i="29"/>
  <c r="G22" i="29"/>
  <c r="G21" i="29"/>
  <c r="G20" i="29"/>
  <c r="G19" i="29"/>
  <c r="G7" i="28"/>
  <c r="J10" i="8"/>
  <c r="J11" i="8"/>
  <c r="J13" i="8"/>
  <c r="J14" i="8"/>
  <c r="J9" i="8"/>
  <c r="H5" i="28"/>
  <c r="E5" i="28"/>
  <c r="D5" i="28"/>
  <c r="G5" i="28" s="1"/>
  <c r="G10" i="28"/>
  <c r="K9" i="8" l="1"/>
  <c r="K14" i="8"/>
  <c r="K13" i="8"/>
  <c r="K11" i="8"/>
  <c r="K10" i="8"/>
  <c r="F8" i="36"/>
  <c r="G27" i="29"/>
  <c r="F30" i="29"/>
  <c r="G30" i="29"/>
  <c r="C5" i="28"/>
  <c r="K12" i="8"/>
  <c r="G60" i="7"/>
  <c r="G26" i="7"/>
  <c r="G77" i="7"/>
  <c r="G111" i="7"/>
  <c r="G145" i="7"/>
  <c r="G43" i="7"/>
  <c r="G9" i="7"/>
  <c r="G94" i="7"/>
  <c r="G128" i="7"/>
  <c r="C4" i="39"/>
  <c r="C6" i="39" s="1"/>
  <c r="D5" i="7"/>
  <c r="G17" i="28"/>
  <c r="K10" i="4"/>
  <c r="C5" i="4" s="1"/>
  <c r="G59" i="7"/>
  <c r="G42" i="7"/>
  <c r="G25" i="7"/>
  <c r="G8" i="7"/>
  <c r="G76" i="7"/>
  <c r="G93" i="7"/>
  <c r="G110" i="7"/>
  <c r="G127" i="7"/>
  <c r="G144" i="7"/>
  <c r="G18" i="28"/>
  <c r="F10" i="36"/>
  <c r="F24" i="36"/>
  <c r="AC15" i="41"/>
  <c r="AC21" i="41"/>
  <c r="AC26" i="41"/>
  <c r="K15" i="8" l="1"/>
  <c r="F26" i="36"/>
  <c r="F28" i="36" s="1"/>
  <c r="F5" i="36"/>
  <c r="F6" i="36" s="1"/>
  <c r="C7" i="4"/>
  <c r="AC27" i="41"/>
  <c r="AC28" i="41" s="1"/>
  <c r="D3" i="41" s="1"/>
  <c r="C3" i="8" l="1"/>
  <c r="F12" i="36" s="1"/>
  <c r="F14" i="36" s="1"/>
  <c r="F18" i="36"/>
  <c r="F20" i="36" s="1"/>
  <c r="D5" i="41"/>
  <c r="F30" i="36" l="1"/>
  <c r="C5" i="8"/>
</calcChain>
</file>

<file path=xl/sharedStrings.xml><?xml version="1.0" encoding="utf-8"?>
<sst xmlns="http://schemas.openxmlformats.org/spreadsheetml/2006/main" count="1682" uniqueCount="392">
  <si>
    <t xml:space="preserve">  zzgl. Erlöse aus Vereinbarungen gemäß § 19 Abs. 2 S. 1 StromNEV*</t>
  </si>
  <si>
    <t xml:space="preserve">  zzgl. Erlöse gemäß § 19 Abs. 2 S. 2 StromNEV*</t>
  </si>
  <si>
    <t>*Es sind die Erlöse auszuweisen, die die Netzkunden generieren. Die von den Übertragungsnetzbetreibern erstatteten Zahlungen sind hier nicht zu berücksichtigen.</t>
  </si>
  <si>
    <t>Bei Messstellenbetrieb, Messung und Abrechnung sind keine Bestandgrößen (Anfangs- oder Endbestand) sondern Durchschnittsmengen, die die erzielbaren Erlöse widerspiegeln, einzutragen.
In den Spalten H - I sind die im jeweiligen Jahr geltenden Entgelte anzugeben. Hier wurde die Möglichkeit für einen Entgeltwechsel innerhalb des jeweiligen Jahres konzipiert. In der Zeile 8 (H8, I8, J8 und K8) ist das Datum des Beginns der Gültigkeit eines Entgeltsystem zu erfassen, wohingegen in der Zeile 9 (H9, I9, J9, K9) das Ende zu erfassen ist.</t>
  </si>
  <si>
    <t>Anfangs-
bestand
(Ist-Menge)
01.01.2009</t>
  </si>
  <si>
    <r>
      <t xml:space="preserve">Entnahme </t>
    </r>
    <r>
      <rPr>
        <b/>
        <sz val="11"/>
        <color indexed="10"/>
        <rFont val="Arial"/>
        <family val="2"/>
      </rPr>
      <t>ohne</t>
    </r>
    <r>
      <rPr>
        <b/>
        <sz val="11"/>
        <rFont val="Arial"/>
        <family val="2"/>
      </rPr>
      <t xml:space="preserve"> Leistungsmessung </t>
    </r>
  </si>
  <si>
    <r>
      <t xml:space="preserve">Leistungspreissystem für Entnahme </t>
    </r>
    <r>
      <rPr>
        <b/>
        <sz val="11"/>
        <color indexed="10"/>
        <rFont val="Arial"/>
        <family val="2"/>
      </rPr>
      <t>mit</t>
    </r>
    <r>
      <rPr>
        <b/>
        <sz val="11"/>
        <rFont val="Arial"/>
        <family val="2"/>
      </rPr>
      <t xml:space="preserve"> Leistungsmessung </t>
    </r>
  </si>
  <si>
    <r>
      <t xml:space="preserve">Entnahme durch sonstige unterbrechbare Verbrauchseinrichtungen, 
(z.B. Elektro-Wärmepumpen) </t>
    </r>
    <r>
      <rPr>
        <b/>
        <sz val="11"/>
        <color indexed="10"/>
        <rFont val="Arial"/>
        <family val="2"/>
      </rPr>
      <t>ohne</t>
    </r>
    <r>
      <rPr>
        <b/>
        <sz val="11"/>
        <rFont val="Arial"/>
        <family val="2"/>
      </rPr>
      <t xml:space="preserve"> Leistungsmessung</t>
    </r>
  </si>
  <si>
    <r>
      <t xml:space="preserve">Entnahme durch Elektro-Speicherheizungen </t>
    </r>
    <r>
      <rPr>
        <b/>
        <sz val="11"/>
        <color indexed="10"/>
        <rFont val="Arial"/>
        <family val="2"/>
      </rPr>
      <t>ohne</t>
    </r>
    <r>
      <rPr>
        <b/>
        <sz val="11"/>
        <rFont val="Arial"/>
        <family val="2"/>
      </rPr>
      <t xml:space="preserve"> Leistungsmessung</t>
    </r>
  </si>
  <si>
    <r>
      <t xml:space="preserve">Monatsleistungspreissystem für Entnahme </t>
    </r>
    <r>
      <rPr>
        <b/>
        <sz val="11"/>
        <color indexed="10"/>
        <rFont val="Arial"/>
        <family val="2"/>
      </rPr>
      <t>mit</t>
    </r>
    <r>
      <rPr>
        <b/>
        <sz val="11"/>
        <rFont val="Arial"/>
        <family val="2"/>
      </rPr>
      <t xml:space="preserve"> Leistungsmessung </t>
    </r>
  </si>
  <si>
    <r>
      <t xml:space="preserve">Jahresleistungspreissystem für Entnahme </t>
    </r>
    <r>
      <rPr>
        <b/>
        <sz val="11"/>
        <color indexed="10"/>
        <rFont val="Arial"/>
        <family val="2"/>
      </rPr>
      <t>mit</t>
    </r>
    <r>
      <rPr>
        <b/>
        <sz val="11"/>
        <rFont val="Arial"/>
        <family val="2"/>
      </rPr>
      <t xml:space="preserve"> Leistungsmessung - Netzreservekapazität </t>
    </r>
  </si>
  <si>
    <t xml:space="preserve">Entgelte für Blindstrom </t>
  </si>
  <si>
    <r>
      <t xml:space="preserve">Entnahme </t>
    </r>
    <r>
      <rPr>
        <b/>
        <sz val="11"/>
        <color indexed="10"/>
        <rFont val="Arial"/>
        <family val="2"/>
      </rPr>
      <t>mit</t>
    </r>
    <r>
      <rPr>
        <b/>
        <sz val="11"/>
        <rFont val="Arial"/>
        <family val="2"/>
      </rPr>
      <t xml:space="preserve"> Lastgangzählung </t>
    </r>
  </si>
  <si>
    <r>
      <t xml:space="preserve">Entnahme </t>
    </r>
    <r>
      <rPr>
        <b/>
        <sz val="11"/>
        <color indexed="10"/>
        <rFont val="Arial"/>
        <family val="2"/>
      </rPr>
      <t>ohne</t>
    </r>
    <r>
      <rPr>
        <b/>
        <sz val="11"/>
        <rFont val="Arial"/>
        <family val="2"/>
      </rPr>
      <t xml:space="preserve"> Lastgangzählung </t>
    </r>
  </si>
  <si>
    <t>Bitte wählen</t>
  </si>
  <si>
    <t>Messung</t>
  </si>
  <si>
    <t>Abrechnung</t>
  </si>
  <si>
    <t>Mengenangaben</t>
  </si>
  <si>
    <t>Erlöse</t>
  </si>
  <si>
    <t>Höchstspannung (HöS)</t>
  </si>
  <si>
    <t>Hochspannung (HS)</t>
  </si>
  <si>
    <t>Mittelspannung (MS)</t>
  </si>
  <si>
    <t>Niederspannung (NS)</t>
  </si>
  <si>
    <t>Kunden</t>
  </si>
  <si>
    <t>Anzahl</t>
  </si>
  <si>
    <t>Monatsleistungspreissystem</t>
  </si>
  <si>
    <t>Netzreservekapazität</t>
  </si>
  <si>
    <t>Messstellenbetrieb</t>
  </si>
  <si>
    <t>HS - Hochspannung (einschließlich Umspannung HöS/HS)</t>
  </si>
  <si>
    <t>MS - Mittelspannung (einschließlich Umspannung HS/MS)</t>
  </si>
  <si>
    <t>NS - Niederspannung (einschließlich Umspannung MS/NS)</t>
  </si>
  <si>
    <t>Eintarifzähler</t>
  </si>
  <si>
    <t>Zweitarifzähler</t>
  </si>
  <si>
    <t>Mehrtarifzähler(&gt;=3)</t>
  </si>
  <si>
    <t>Zweitarif-2-Richtungszähler</t>
  </si>
  <si>
    <t>Maximumzähler (Ein- oder Zweitarifzähler)</t>
  </si>
  <si>
    <t>LZ 96h-Zähler</t>
  </si>
  <si>
    <t>Prepaymentzähler</t>
  </si>
  <si>
    <t>Pauschalanlage</t>
  </si>
  <si>
    <t>Blindstrom</t>
  </si>
  <si>
    <t>Erlöse aus Vereinbarungen gemäß § 14 Abs. 2 StromNEV</t>
  </si>
  <si>
    <t>Erlöse aus sonstigen nicht genehmigungsbedürftigen Entgelten</t>
  </si>
  <si>
    <t>Summe</t>
  </si>
  <si>
    <t>Firma des Stromnetzbetreibers:</t>
  </si>
  <si>
    <t>Betriebsnummer der Bundesnetzagentur:</t>
  </si>
  <si>
    <t>Netznummer der Bundesnetzagentur:</t>
  </si>
  <si>
    <t>Kategorie</t>
  </si>
  <si>
    <t>Netz- und Umspannebene</t>
  </si>
  <si>
    <t>Beginn</t>
  </si>
  <si>
    <t>Ende</t>
  </si>
  <si>
    <t>Netzentgelte</t>
  </si>
  <si>
    <t>Leistung &lt;KP</t>
  </si>
  <si>
    <t>Arbeit &lt;KP</t>
  </si>
  <si>
    <t>Leistung &gt;KP</t>
  </si>
  <si>
    <t>Arbeit &gt;KP</t>
  </si>
  <si>
    <t>Arbeit</t>
  </si>
  <si>
    <t>Elektro-Speicherheizung</t>
  </si>
  <si>
    <t>unterbrechbare Verbrauchseinrichtung</t>
  </si>
  <si>
    <t>Leistung</t>
  </si>
  <si>
    <t xml:space="preserve">Leistung 0 - 200 h/a </t>
  </si>
  <si>
    <t>Leistung 200 - 400 h/a</t>
  </si>
  <si>
    <t>Leistung 400 - 600 h/a</t>
  </si>
  <si>
    <t>Sonstige Messeinrichtungen</t>
  </si>
  <si>
    <t>Blindarbeit Induktiv 1</t>
  </si>
  <si>
    <t>Blindarbeit Induktiv 2</t>
  </si>
  <si>
    <t>Blindarbeit Kapazitiv 1</t>
  </si>
  <si>
    <t>Blindarbeit Kapazitiv 2</t>
  </si>
  <si>
    <t>Sonstige Entgelte</t>
  </si>
  <si>
    <t>Preise</t>
  </si>
  <si>
    <t>Entgelte o. LM</t>
  </si>
  <si>
    <t>MLP und Netzreservekapazität</t>
  </si>
  <si>
    <t>Sonstige</t>
  </si>
  <si>
    <t>Umspannung Höchst-/ Hochspannung (HöS/HS)</t>
  </si>
  <si>
    <t>Umspannung Hoch-/ Mittelspannung (HS/MS)</t>
  </si>
  <si>
    <t>Umspannung Mittel-/ Niederspannung (MS/NS)</t>
  </si>
  <si>
    <t>Niederspannung ohne Leistungsmessung (NS o. LM)</t>
  </si>
  <si>
    <t>Tabelle</t>
  </si>
  <si>
    <t>Zelle</t>
  </si>
  <si>
    <t>Anmerkung</t>
  </si>
  <si>
    <t>Einheit</t>
  </si>
  <si>
    <t>kW</t>
  </si>
  <si>
    <t>kwh</t>
  </si>
  <si>
    <t>Jahresmengen</t>
  </si>
  <si>
    <t>1. vorgelagerter Netzbetreiber</t>
  </si>
  <si>
    <t>Anschlussebene</t>
  </si>
  <si>
    <t>von</t>
  </si>
  <si>
    <t>bis</t>
  </si>
  <si>
    <t>kWh</t>
  </si>
  <si>
    <t>ct/kWh</t>
  </si>
  <si>
    <t>Sonstiges:</t>
  </si>
  <si>
    <t>2. vorgelagerter Netzbetreiber</t>
  </si>
  <si>
    <t>3. vorgelagerter Netzbetreiber</t>
  </si>
  <si>
    <t>4. vorgelagerter Netzbetreiber</t>
  </si>
  <si>
    <t>Netz-/Umspannebene</t>
  </si>
  <si>
    <t>HöS/HS</t>
  </si>
  <si>
    <t>HS</t>
  </si>
  <si>
    <t>HS/MS</t>
  </si>
  <si>
    <t>MS</t>
  </si>
  <si>
    <t>MS/NS</t>
  </si>
  <si>
    <t xml:space="preserve">NS </t>
  </si>
  <si>
    <t>E2. vorgelagerte Netzkosten</t>
  </si>
  <si>
    <t>5. vorgelagerter Netzbetreiber</t>
  </si>
  <si>
    <t>6. vorgelagerter Netzbetreiber</t>
  </si>
  <si>
    <t>7. vorgelagerter Netzbetreiber</t>
  </si>
  <si>
    <t>8. vorgelagerter Netzbetreiber</t>
  </si>
  <si>
    <t>9. vorgelagerter Netzbetreiber</t>
  </si>
  <si>
    <t>10. vorgelagerter Netzbetreiber</t>
  </si>
  <si>
    <t>Übersicht Tabellenblätter</t>
  </si>
  <si>
    <t>A. Allgemeine Informationen</t>
  </si>
  <si>
    <t>Die Zellen des Erhebungsbogens sind farblich markiert:</t>
  </si>
  <si>
    <t>keine Eingabe</t>
  </si>
  <si>
    <t>Eingabe erwartet</t>
  </si>
  <si>
    <r>
      <t>Abgabedatum:</t>
    </r>
    <r>
      <rPr>
        <sz val="11"/>
        <rFont val="Arial"/>
        <family val="2"/>
      </rPr>
      <t xml:space="preserve"> Das Datum an dem der Erhebungsbogen an die Bundesnetzagentur übermittelt wurde.</t>
    </r>
    <r>
      <rPr>
        <b/>
        <sz val="11"/>
        <rFont val="Arial"/>
        <family val="2"/>
      </rPr>
      <t/>
    </r>
  </si>
  <si>
    <t>Allgemeine Hinweise zum Erhebungsbogen</t>
  </si>
  <si>
    <r>
      <t>Betriebsnummer der Bundesnetzagentur:</t>
    </r>
    <r>
      <rPr>
        <sz val="11"/>
        <rFont val="Arial"/>
        <family val="2"/>
      </rPr>
      <t xml:space="preserve"> Hier ist die von der Bundesnetzagentur dem Stromnetzbetreiber zugewiesene aktuelle Betriebsnummer einzutragen.</t>
    </r>
  </si>
  <si>
    <t>In diesem Tabellenblatt können Sie Anmerkungen zu den von Ihnen eingetragenen Werten unter Nennung des relevanten Tabellenblattes sowie der Zelle einfügen.</t>
  </si>
  <si>
    <t>Ausfüllhilfe</t>
  </si>
  <si>
    <t xml:space="preserve">  zzgl. erhobene Konzessionsabgaben</t>
  </si>
  <si>
    <t xml:space="preserve">  zzgl. Erlöse aus EEG</t>
  </si>
  <si>
    <t xml:space="preserve">  zzgl. Erlöse aus KWKG</t>
  </si>
  <si>
    <t xml:space="preserve">  zzgl. Erlöse aus Vereinbarungen gemäß § 3 KAV</t>
  </si>
  <si>
    <t xml:space="preserve">  zzgl. Erlöse aus Vereinbarungen gemäß § 14 Abs. 2 StromNEV</t>
  </si>
  <si>
    <t xml:space="preserve">  zzgl. Erlöse aus Vereinbarungen gemäß § 19 Abs. 1 StromNEV</t>
  </si>
  <si>
    <t xml:space="preserve">  zzgl. Erlöse aus Vereinbarungen gemäß § 19 Abs. 3 StromNEV</t>
  </si>
  <si>
    <t xml:space="preserve">  zzgl. sonstige Erlöse aus Entgelten</t>
  </si>
  <si>
    <t xml:space="preserve">Die in diesem Tabellenblatt abgefragten Daten dienen der Differenzbildung zwischen den anerkannten und den tatsächlich eingetretenen Kosten </t>
  </si>
  <si>
    <t>Bilanzstichtag:</t>
  </si>
  <si>
    <t>bitte wählen</t>
  </si>
  <si>
    <t>Abgabedatum des Erhebungsbogens:</t>
  </si>
  <si>
    <t xml:space="preserve">A. Allgemeine Informationen Stromnetzbetreiber </t>
  </si>
  <si>
    <t>Mitteilung der für die Führung des Regulierungskontos notwendigen Daten des Kalenderjahres</t>
  </si>
  <si>
    <t>E1. Jährliche Entgelte des Kalenderjahres gemäß StromNEV; Erzielbare Erlöse des Kalenderjahres [in €]</t>
  </si>
  <si>
    <t xml:space="preserve">A1. Jahresabschlusswerte </t>
  </si>
  <si>
    <t>E1. Erzielbare Erlöse</t>
  </si>
  <si>
    <t>Ist-Kosten nach § 5 Abs. 1 S. 2 ARegV</t>
  </si>
  <si>
    <t>Plan-Kosten nach § 5 Abs. 1 S. 2 ARegV</t>
  </si>
  <si>
    <t xml:space="preserve">Ist-Kosten nach § 5 Abs. 1 S. 2 ARegV </t>
  </si>
  <si>
    <t xml:space="preserve">Plan-Kosten nach § 5 Abs. 1 S. 2 ARegV </t>
  </si>
  <si>
    <t>Summe Kostendifferenz aus Ist und Plan</t>
  </si>
  <si>
    <t>E4. Messung und Messstellenbetrieb</t>
  </si>
  <si>
    <t>insgesamt anerkannten Netzkosten.</t>
  </si>
  <si>
    <t xml:space="preserve">im jeweiligen Jahr für die Vergütung von dezentralen Einspeisern. </t>
  </si>
  <si>
    <t>Bezüglich der Vermeidungsarbeit können je Spannungsebene bis zu zwei Preisperioden angegeben werden. Die angegebenen Preisperioden müssen auf jeden Fall</t>
  </si>
  <si>
    <t>den Zeitraum vom 01.01. bis zum 31.12. des jeweiligen Jahres umfassen. Die Vermeidungsarbeit bezieht sich jeweils nur auf diesen Zeitraum und stellt keinen Jahreswert dar.</t>
  </si>
  <si>
    <t xml:space="preserve">E3. Vergütung für dezentrale Einspeisungen nach § 18 StromNEV inkl. vermiedene Netzentgelte nach EEG </t>
  </si>
  <si>
    <t xml:space="preserve"> </t>
  </si>
  <si>
    <t xml:space="preserve"> Alle Spannungsebenen (HS / MS / NS) - Preisabschlag für:</t>
  </si>
  <si>
    <t>Wandler</t>
  </si>
  <si>
    <t>Schaltgerät</t>
  </si>
  <si>
    <t>Telekommunikationskomponente Funk-Modem (z.B. GSM)</t>
  </si>
  <si>
    <t>Telekommunikationskomponente Festnetz-Modem</t>
  </si>
  <si>
    <t>Sonstige:</t>
  </si>
  <si>
    <t xml:space="preserve">zulässige Erlöse nach § 5 Abs. 1 S. 1 ARegV </t>
  </si>
  <si>
    <t xml:space="preserve">Summe Erlösdifferenz </t>
  </si>
  <si>
    <t xml:space="preserve">   Preisabschlag für kundenseitig gestellten Wandlersatz</t>
  </si>
  <si>
    <t xml:space="preserve">    - kundenseitig gestellte Telekommunikationseinrichtung</t>
  </si>
  <si>
    <t xml:space="preserve">HöS - Höchstspannung </t>
  </si>
  <si>
    <t xml:space="preserve">erzielbare Erlöse nach § 5 Abs. 1 S. 1 ARegV </t>
  </si>
  <si>
    <t>= Umsatzerlöse aus Elektrizitätsverteilung</t>
  </si>
  <si>
    <t>Preisperiode von
[tt.mm.jjjj]</t>
  </si>
  <si>
    <t>Preisperiode bis
[tt.mm.jjjj]</t>
  </si>
  <si>
    <t xml:space="preserve"> Alle Spannungsebenen (HS / MS / NS):</t>
  </si>
  <si>
    <t>Preisabschlag für kundenseitig gestellte Telekommunikationseinrichtung</t>
  </si>
  <si>
    <t xml:space="preserve"> Preisabschlag für kundenseitig gestellten Wandlersatz</t>
  </si>
  <si>
    <t>€</t>
  </si>
  <si>
    <r>
      <t>Firma des Stromnetzbetreibers:</t>
    </r>
    <r>
      <rPr>
        <sz val="11"/>
        <rFont val="Arial"/>
        <family val="2"/>
      </rPr>
      <t xml:space="preserve"> Der aktuelle im Handelsregister eingetragene Name des Stromnetzbetreibers.</t>
    </r>
  </si>
  <si>
    <r>
      <t xml:space="preserve">Mitteilung der für die Führung des Regulierungskontos notwendigen Daten des Kalenderjahres: </t>
    </r>
    <r>
      <rPr>
        <sz val="11"/>
        <rFont val="Arial"/>
        <family val="2"/>
      </rPr>
      <t>Angabe des jeweiligen Jahres.</t>
    </r>
  </si>
  <si>
    <t>In Zelle C4 sind die für das jeweilige Jahr in der (den) Entgeltgenehmigung(en) anerkannten Kosten einzutragen. Die gegenüber zu stellenden tatsächlichen Kosten werden anhand</t>
  </si>
  <si>
    <t>jährliche Messung</t>
  </si>
  <si>
    <t>halbjährliche Messung</t>
  </si>
  <si>
    <t>vierteljährliche Messung</t>
  </si>
  <si>
    <t>monatliche Messung</t>
  </si>
  <si>
    <t>Messtellenbetrieb</t>
  </si>
  <si>
    <t>A2. Überleitung von der handelsrechtlichen Bilanz zum elektronischen Datenerhebungsbogen</t>
  </si>
  <si>
    <t>Jahresbenutzungsstunden &gt; 2.500 h/a</t>
  </si>
  <si>
    <t>jährliche Abrechnung</t>
  </si>
  <si>
    <t>halbjährliche Abrechnung</t>
  </si>
  <si>
    <t>vierteljährliche Abrechnung</t>
  </si>
  <si>
    <t>monatliche Abrechnung</t>
  </si>
  <si>
    <t>tatsächliche physikalische Absatzmenge (Ist-Menge)</t>
  </si>
  <si>
    <r>
      <t xml:space="preserve">Erlöse aus </t>
    </r>
    <r>
      <rPr>
        <sz val="10"/>
        <rFont val="Arial"/>
        <family val="2"/>
      </rPr>
      <t>anerkannten</t>
    </r>
    <r>
      <rPr>
        <sz val="10"/>
        <rFont val="Arial"/>
        <family val="2"/>
      </rPr>
      <t xml:space="preserve"> Netzentgelten inkl. Mess- und Abrechnungsentgelte</t>
    </r>
  </si>
  <si>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</si>
  <si>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</si>
  <si>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</si>
  <si>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</si>
  <si>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</si>
  <si>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</si>
  <si>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</si>
  <si>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</si>
  <si>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</si>
  <si>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</si>
  <si>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</si>
  <si>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</si>
  <si>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</si>
  <si>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</si>
  <si>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</si>
  <si>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</si>
  <si>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</si>
  <si>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</si>
  <si>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</si>
  <si>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</si>
  <si>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</si>
  <si>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</si>
  <si>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</si>
  <si>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</si>
  <si>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</si>
  <si>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</si>
  <si>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</si>
  <si>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</si>
  <si>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</si>
  <si>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</si>
  <si>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</si>
  <si>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</si>
  <si>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</si>
  <si>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11. sonstige Zinsen und ähnliche Ertäge</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</si>
  <si>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</si>
  <si>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</si>
  <si>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</si>
  <si>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</si>
  <si>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</si>
  <si>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</si>
  <si>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</si>
  <si>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</si>
  <si>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</si>
  <si>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</si>
  <si>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</si>
  <si>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</si>
  <si>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</si>
  <si>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</si>
  <si>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Intelligente Messeinrichtung gem. §21b EnWG</t>
  </si>
  <si>
    <t>A2. Bilanz</t>
  </si>
  <si>
    <t xml:space="preserve">Die Passiva wird eingeteilt in Eigenkapital, Sonderposten mit Rücklagenanteil, Sonderposten für Investitionszuschüsse, Baukostenzuschüsse, Rückstellungen, Verbindlichkeiten und Rechnungs- </t>
  </si>
  <si>
    <t>abgrenzungsposten.</t>
  </si>
  <si>
    <t>Die Aktivseite der Bilanz wird unterteilt in Anlagevermögen, Umlaufvermögen, Rechnungsabgrenzungsposten und Sonderverlustkonto aus Rückstellungsbildung.</t>
  </si>
  <si>
    <t>Die Darstellung der Gesamtschau des Unternehmens für das letzte abgeschlossene Geschäftsjahr. Auch hier erfolgt die Aufteilung in Sparten und Aktivitäten.</t>
  </si>
  <si>
    <t>Die Darlegung der Bilanz für das letzte abgeschlossene Geschäftsjahr. Es erfolgt die Aufteilung in Sparten und Aktivitäten.</t>
  </si>
  <si>
    <t>E3. Dezentrale Einspeisung</t>
  </si>
  <si>
    <t>E2. Vorgelagerte Netzkosten</t>
  </si>
  <si>
    <t>A3. Gewinn und Verlustrechnung</t>
  </si>
  <si>
    <t>Anzahl Messein-richtungen</t>
  </si>
  <si>
    <t>Anzahl 
Messein-richtungen</t>
  </si>
  <si>
    <t>Anzahl Messeinrichtungen</t>
  </si>
  <si>
    <t>Die in diesem Tabellenblatt abgefragten Daten dienen der Ermittlung der Kostendifferenz gemäß § 5 Abs. 1 S.3 ARegV.</t>
  </si>
  <si>
    <t>A3. Gewinn- und Verlustrechnung</t>
  </si>
  <si>
    <t>A3. Überleitung von der handelsrechtlichen Gewinn- und Verlustrechnung zum elektronischen Datenerhebungsbogen</t>
  </si>
  <si>
    <t>10. Erträge aus anderen Wertpapieren und Ausleihungen des Finanzanlagevermögens</t>
  </si>
  <si>
    <t>Preisabschlag für statt täglicher nur monatliche Datenbereitstellung</t>
  </si>
  <si>
    <t>A1. Jahresabschlusswerte</t>
  </si>
  <si>
    <r>
      <t>Netznummer der Bundesnetzagentur:</t>
    </r>
    <r>
      <rPr>
        <sz val="11"/>
        <rFont val="Arial"/>
        <family val="2"/>
      </rPr>
      <t xml:space="preserve"> Hat der Stromnetzbetreiber mehrere Netze, so ist hier die jeweilige von der Bundesnetzagentur zugeordnete Netznummer für das betreffende Netz einzutragen.</t>
    </r>
  </si>
  <si>
    <t>Mit diesem Tabellenblatt wird die Differenz zwischen den tatsächlichen Kosten des vorgelagerten Netzes und den hierfür angesetzten Plankosten ermittelt. Dafür werden je vorgelagerten Stromnetzbetreiber (max. 10) die Daten abgefragt.
Im ersten Schritt erfolgt die Abfrage der Ist-Mengen für die Positionen Leistung, Arbeit, Messung, Messstellenbetrieb und Abrechnung. Weitere  sonstige Positionen können in den vorhergesehenen Leerzeilen berücksichtigt werden. Bei Sonstiges ist der Wert direkt einzutragen.
In den Spalten F - G sind die im jeweiligen Jahr geltenden Entgelte zu erfassen. 
Die Spalte H dient der Ermittlung der Istkosten. Für die Positionen Leistung und Arbeit sind die Formeln hinterlegt. 
Bei allen weiteren Positionen ist der Wert direkt einzutragen.</t>
  </si>
  <si>
    <t>der Vermeidungsarbeit und -leistung bestimmt. Die hierfür erforderlichen Daten sind einzutragen in den Bereichen C9:H20.</t>
  </si>
  <si>
    <t>Erhebungsbogen gemäß § 28 Nr. 2 ARegV 
(Für die Führung des Regulierungskontos nach § 5 ARegV                                          notwendige Daten eines Kalenderjahres)</t>
  </si>
  <si>
    <r>
      <t xml:space="preserve">Entgelte - Entnahme und Einspeisung </t>
    </r>
    <r>
      <rPr>
        <b/>
        <sz val="11"/>
        <color indexed="10"/>
        <rFont val="Arial"/>
        <family val="2"/>
      </rPr>
      <t>mit</t>
    </r>
    <r>
      <rPr>
        <b/>
        <sz val="11"/>
        <rFont val="Arial"/>
        <family val="2"/>
      </rPr>
      <t xml:space="preserve"> Lastgangzählung </t>
    </r>
  </si>
  <si>
    <r>
      <t xml:space="preserve">Entgelte - Entnahme und Einspeisung </t>
    </r>
    <r>
      <rPr>
        <b/>
        <sz val="11"/>
        <color indexed="10"/>
        <rFont val="Arial"/>
        <family val="2"/>
      </rPr>
      <t>ohne</t>
    </r>
    <r>
      <rPr>
        <b/>
        <sz val="11"/>
        <rFont val="Arial"/>
        <family val="2"/>
      </rPr>
      <t xml:space="preserve"> Lastgangzählung </t>
    </r>
  </si>
  <si>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</si>
  <si>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</si>
  <si>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</si>
  <si>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</si>
  <si>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</si>
  <si>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</si>
  <si>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</si>
  <si>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</si>
  <si>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</si>
  <si>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</si>
  <si>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in EOG enthaltene Ansätze</t>
  </si>
  <si>
    <t>§ 5 Abs. 1 Satz 3 ARegV</t>
  </si>
  <si>
    <t>bei effizienter Leistungserbringung entstehende Kostenveränderung</t>
  </si>
  <si>
    <t>davon Erlöse aus Messung und Messstellenbetrieb</t>
  </si>
  <si>
    <t>E1</t>
  </si>
  <si>
    <t>E2</t>
  </si>
  <si>
    <t>E3</t>
  </si>
  <si>
    <t>E4</t>
  </si>
  <si>
    <t>Tabellen-
blatt</t>
  </si>
  <si>
    <t>F. Zusammenfassung</t>
  </si>
  <si>
    <t>G. Erläuterungen</t>
  </si>
  <si>
    <t>Vermiedene Netzentgelte im Sinne von §18 StromNEV,
§ 35 Abs. 2 des EEG und § 4 Abs. 3 des KWK-G</t>
  </si>
  <si>
    <t xml:space="preserve">Die in dem Bereich C6:C18 abgefragten Daten aus dem Jahresabschluss des jeweiligen Jahres dienen dem Abgleich der erzielten Umsatzerlöse laut Tätigkeitsabschluss des jeweiligen Jahres mit den </t>
  </si>
  <si>
    <t>Entgelt</t>
  </si>
  <si>
    <t xml:space="preserve">    - statt täglicher nur monatliche Datenbereitstellung</t>
  </si>
  <si>
    <t xml:space="preserve">Intelligente Messeinrichtung gem. §21c EnWG  </t>
  </si>
  <si>
    <r>
      <t xml:space="preserve">Für das </t>
    </r>
    <r>
      <rPr>
        <u/>
        <sz val="10"/>
        <rFont val="Arial"/>
        <family val="2"/>
      </rPr>
      <t>Kalenderjahr</t>
    </r>
    <r>
      <rPr>
        <sz val="10"/>
        <rFont val="Arial"/>
        <family val="2"/>
      </rPr>
      <t xml:space="preserve"> bei effizienter Leistungserbringung entstehende Kosten des </t>
    </r>
    <r>
      <rPr>
        <u/>
        <sz val="10"/>
        <rFont val="Arial"/>
        <family val="2"/>
      </rPr>
      <t xml:space="preserve">Messstellenbetriebs </t>
    </r>
  </si>
  <si>
    <r>
      <t xml:space="preserve">Für das </t>
    </r>
    <r>
      <rPr>
        <u/>
        <sz val="10"/>
        <rFont val="Arial"/>
        <family val="2"/>
      </rPr>
      <t>Kalenderjahr</t>
    </r>
    <r>
      <rPr>
        <sz val="10"/>
        <rFont val="Arial"/>
        <family val="2"/>
      </rPr>
      <t xml:space="preserve"> bei effizienter Leistungserbringung entstehende Kosten der </t>
    </r>
    <r>
      <rPr>
        <u/>
        <sz val="10"/>
        <rFont val="Arial"/>
        <family val="2"/>
      </rPr>
      <t xml:space="preserve">Messung </t>
    </r>
  </si>
  <si>
    <r>
      <t xml:space="preserve">In der Erlösobergrenze enthaltener Ansatz der Kosten des </t>
    </r>
    <r>
      <rPr>
        <u/>
        <sz val="10"/>
        <rFont val="Arial"/>
        <family val="2"/>
      </rPr>
      <t>Messstellenbetriebs</t>
    </r>
  </si>
  <si>
    <r>
      <t xml:space="preserve">In der Erlösobergrenze enthaltener Ansatz der Kosten der </t>
    </r>
    <r>
      <rPr>
        <u/>
        <sz val="10"/>
        <rFont val="Arial"/>
        <family val="2"/>
      </rPr>
      <t>Messung</t>
    </r>
  </si>
  <si>
    <t xml:space="preserve">Differenz gemäß § 5 Abs. 1 Satz 3 ARegV </t>
  </si>
  <si>
    <t xml:space="preserve">      davon Maßnahmen nach § 21c EnWG</t>
  </si>
  <si>
    <t>Wegen der Veränderung der Zahl der Anschlussnutzer, bei denen Messstellenbetrieb oder Messung durch den Netzbetreiber durchgeführt wird, ist die Kostendifferenz in das Regulierungskonto einzustellen.
Dies entspricht gemäß § 5 Abs. 1 S. 3 ARegV der Differenz zwischen den für das Kalenderjahr bei effizienter Leistungserbringung entstandenen Kosten des Messstellenbetriebs oder der Messung und den
in der Erlösobergrenze diesbezüglich enthaltenen Ansätzen (bezogen auf die geänderte Anzahl von Anschlussnutzern oder Maßnahmen nach §21c EnWG sowie nach §18b StromNZV). 
Um diese Anpassung zu ermitteln sind vom Netzbeteiber die für das Kalenderjahr bei effizienter Leistungserbringung entstehenden Kosten der Messung und des Messstellenbetriebs sowie für die entsprechenden Positionen die in der Erlösobergrenze enthaltenen Ansätze zu übermitteln und nachzuweisen. Darüber hinaus ist spannungsebenenscharf der Anfangs- und der Endbestand jedes Zählertyps anzugeben. Hierbei sind lediglich die rechnungsaktiven Zähler einzutragen. Die Ermittlung der Anpassung wird im Zusammenhang mit dem Auszug des Regulierungskontos detailliert erläutert.</t>
  </si>
  <si>
    <t>Die Zähleranfangsbestände zum 01.01.2009 sind ausschliesslich von folgenden Netzbetreibern anzugeben:
 - Netzbetreiber, die in 2011 erstmals im Zuständigkeitsbereich der Bundesnetzagentur reguliert wurden
 - Netzbetreiber, die von Netzübergängen gemäß § 26 Abs. 2 ARegV betroffen waren.</t>
  </si>
  <si>
    <t>Kostenveränderung Messung / Messtellenbetrieb
inkl. Maßnahmen gem. § 21c EnWG</t>
  </si>
  <si>
    <t>Erlösminderungen aus Vereinbarungen gemäß § 3 KAV</t>
  </si>
  <si>
    <t>Erlöse aus Vereinbarungen gemäß § 19 Abs. 3 StromNEV</t>
  </si>
  <si>
    <t>Letztes abgeschlossenes Geschäftsjahr:</t>
  </si>
  <si>
    <t>A1. Jahresabschlußwerte</t>
  </si>
  <si>
    <t xml:space="preserve">A3. GuV </t>
  </si>
  <si>
    <t>E1. Erzielb. Erlöse.</t>
  </si>
  <si>
    <t>E3. dezentrale Einspeisung</t>
  </si>
  <si>
    <t>E4. Messung_MSB</t>
  </si>
  <si>
    <t xml:space="preserve">      davon durch Änderung der Zahl der Anschlussnutzer verursacht, bei denen der Netzbetreiber 
      Messung oder Messstellenbetrieb durchführt</t>
  </si>
  <si>
    <t>Aktenzeichen
[BK4-JJ-XXX]</t>
  </si>
  <si>
    <t>Projektname</t>
  </si>
  <si>
    <t>In dieser Tabelle werden die Kapitalkosten der genehmigten Investitionsbudgets des Meldejahres abgefragt.</t>
  </si>
  <si>
    <t>Nachrüstungspflicht</t>
  </si>
  <si>
    <t>Anfahrtskosten</t>
  </si>
  <si>
    <t>Personalkosten</t>
  </si>
  <si>
    <t>Sonstige Kosten
[EURO / Wechselrichter]</t>
  </si>
  <si>
    <t>… davon durch gem. § 8 Abs.1 SysStabV entstehende zusätzliche Kosten durch Berücksichtigung des Wunsches des Anlagenbetreibers bei der Auswahl der fachkundigen Person zur Durchführung der Nachrüstung
[EURO]</t>
  </si>
  <si>
    <t>Durchschnitt-
licher Zeitaufwand je Wechselrichter
[Stunden]</t>
  </si>
  <si>
    <t>Handelt es sich bei den angesetzten Kosten um einen einheitlich pauschalen Kostensatz oder um einen Durchschnittssatz individueller Werte?</t>
  </si>
  <si>
    <t>detaillierte Beschreibung</t>
  </si>
  <si>
    <r>
      <t xml:space="preserve">… davon Anzahl der </t>
    </r>
    <r>
      <rPr>
        <b/>
        <u/>
        <sz val="11"/>
        <rFont val="Arial"/>
        <family val="2"/>
      </rPr>
      <t>durch fremde Dritte</t>
    </r>
    <r>
      <rPr>
        <b/>
        <sz val="11"/>
        <rFont val="Arial"/>
        <family val="2"/>
      </rPr>
      <t xml:space="preserve"> nachzurüstenden Wechselrichter</t>
    </r>
  </si>
  <si>
    <r>
      <t xml:space="preserve">… davon Anzahl der </t>
    </r>
    <r>
      <rPr>
        <b/>
        <u/>
        <sz val="11"/>
        <rFont val="Arial"/>
        <family val="2"/>
      </rPr>
      <t>durch verbundene Unternehmen</t>
    </r>
    <r>
      <rPr>
        <b/>
        <sz val="11"/>
        <rFont val="Arial"/>
        <family val="2"/>
      </rPr>
      <t xml:space="preserve"> nachzurüstenden Wechselrichter</t>
    </r>
  </si>
  <si>
    <r>
      <t xml:space="preserve">… davon Anzahl der </t>
    </r>
    <r>
      <rPr>
        <b/>
        <u/>
        <sz val="11"/>
        <rFont val="Arial"/>
        <family val="2"/>
      </rPr>
      <t>durch Unternehmen, mit denen ein Beteiligungs-verhältnis besteht</t>
    </r>
    <r>
      <rPr>
        <b/>
        <sz val="11"/>
        <rFont val="Arial"/>
        <family val="2"/>
      </rPr>
      <t xml:space="preserve"> nachzurüstenden Wechselrichter</t>
    </r>
  </si>
  <si>
    <r>
      <t xml:space="preserve">… davon Anzahl der </t>
    </r>
    <r>
      <rPr>
        <b/>
        <u/>
        <sz val="11"/>
        <rFont val="Arial"/>
        <family val="2"/>
      </rPr>
      <t>durch den Netzbetreiber</t>
    </r>
    <r>
      <rPr>
        <b/>
        <sz val="11"/>
        <rFont val="Arial"/>
        <family val="2"/>
      </rPr>
      <t xml:space="preserve"> nachzurüstenden Wechselrichter</t>
    </r>
  </si>
  <si>
    <r>
      <t xml:space="preserve">Anzahl der </t>
    </r>
    <r>
      <rPr>
        <b/>
        <u/>
        <sz val="11"/>
        <rFont val="Arial"/>
        <family val="2"/>
      </rPr>
      <t>durch den Netzbetreiber</t>
    </r>
    <r>
      <rPr>
        <b/>
        <sz val="11"/>
        <rFont val="Arial"/>
        <family val="2"/>
      </rPr>
      <t xml:space="preserve"> für die Nachrüstung der Wechselrichter zusätzlich einzustellenden (eingestellten) Mitarbeiteräquivalente</t>
    </r>
  </si>
  <si>
    <t>PV-Anlagen in der Niederspannung mit einer installierten maximalen Leistung von mehr als 10 kW und weniger als 100 kW, die nach dem 31.08.2005 und vor dem 01.01.2012 in Betrieb genommen wurden.</t>
  </si>
  <si>
    <t>§ 4 Abs. 1 SysStabV</t>
  </si>
  <si>
    <t>§ 4 Abs. 2 SysStabV</t>
  </si>
  <si>
    <t>§ 4 Abs. 3 SysStabV</t>
  </si>
  <si>
    <t>§ 7 SysStabV
(Entkupplungsschutzeinrichtungen)</t>
  </si>
  <si>
    <t>PV-Anlagen in der Niederspannung mit einer installierten maximalen Leistung von mehr als 100 kW, die nach dem 30.04.2001 und vor dem 01.01.2012 in Betrieb genommen wurden.</t>
  </si>
  <si>
    <t>PV-Anlagen in der Mittelspannung mit einer installierten maximalen Leistung von mehr als 30 kW, die nach dem 30.04.2001 und vor dem 01.01.2009 in Betrieb genommen wurden.</t>
  </si>
  <si>
    <t>§ 5 Abs. 1 SysStabV</t>
  </si>
  <si>
    <t>§ 5 Abs. 2 SysStabV</t>
  </si>
  <si>
    <t>Gesamtsumme</t>
  </si>
  <si>
    <t>Mit dem Tabellenblatt werden die gesamten Ist-Kosten für die Nachrüstung von Wechselrichtern erfasst und die Ist-Kosten nach § 10 Abs. 1 SysStabV des Netzbetreibers ausgewiesen.</t>
  </si>
  <si>
    <r>
      <rPr>
        <u/>
        <sz val="11"/>
        <rFont val="Arial"/>
        <family val="2"/>
      </rPr>
      <t>Anfahrtskosten:</t>
    </r>
    <r>
      <rPr>
        <b/>
        <sz val="11"/>
        <rFont val="Arial"/>
        <family val="2"/>
      </rPr>
      <t xml:space="preserve">
</t>
    </r>
    <r>
      <rPr>
        <sz val="11"/>
        <rFont val="Arial"/>
        <family val="2"/>
      </rPr>
      <t>Hier ist der angesetzte Stundensatz sowie der durchschnittliche Zeitbedarf je Wechselrichter zur Ermittlung der Anfahrtskosten anzugeben. Weiterhin soll die Angabe erfolgen, ob es sich bei dem angegebenen Satz um einen Durchschnittswert individueller Werte oder um einen einheitlich pauschalen Kostensatz handelt.</t>
    </r>
  </si>
  <si>
    <r>
      <rPr>
        <u/>
        <sz val="11"/>
        <rFont val="Arial"/>
        <family val="2"/>
      </rPr>
      <t>Personalkosten:</t>
    </r>
    <r>
      <rPr>
        <b/>
        <sz val="11"/>
        <rFont val="Arial"/>
        <family val="2"/>
      </rPr>
      <t xml:space="preserve">
</t>
    </r>
    <r>
      <rPr>
        <sz val="11"/>
        <rFont val="Arial"/>
        <family val="2"/>
      </rPr>
      <t>Hier ist der angesetzte Stundensatz sowie der durchschnittliche Zeitbedarf je Wechselrichter zur Ermittlung der Personalkosten anzugeben. Weiterhin soll die Angabe erfolgen, ob es sich bei dem angegebenen Satz um einen Durchschnittswert oder um einen pauschalen Kostensatz handelt.</t>
    </r>
  </si>
  <si>
    <r>
      <rPr>
        <u/>
        <sz val="11"/>
        <rFont val="Arial"/>
        <family val="2"/>
      </rPr>
      <t>Abrechnung:</t>
    </r>
    <r>
      <rPr>
        <b/>
        <sz val="11"/>
        <rFont val="Arial"/>
        <family val="2"/>
      </rPr>
      <t xml:space="preserve">
</t>
    </r>
    <r>
      <rPr>
        <sz val="11"/>
        <rFont val="Arial"/>
        <family val="2"/>
      </rPr>
      <t>Hier sind die angesetzten Abrechnungskosten anzugeben. Weiterhin soll die Angabe erfolgen, ob es sich bei dem angegebenen Satz um einen Durchschnittswert oder um einen pauschalen Kostensatz handelt.</t>
    </r>
  </si>
  <si>
    <r>
      <rPr>
        <u/>
        <sz val="11"/>
        <rFont val="Arial"/>
        <family val="2"/>
      </rPr>
      <t>Sonstige Kosten [EURO / Wechselrichter]</t>
    </r>
    <r>
      <rPr>
        <b/>
        <sz val="11"/>
        <rFont val="Arial"/>
        <family val="2"/>
      </rPr>
      <t xml:space="preserve">:
</t>
    </r>
    <r>
      <rPr>
        <sz val="11"/>
        <rFont val="Arial"/>
        <family val="2"/>
      </rPr>
      <t>Hier können "sonstige" Kosten je Wechselrichter angegeben werden. Die "sonstigen" Kosten sind detailliert in den Zellen N5, P5 und R5 zu beschreiben.</t>
    </r>
  </si>
  <si>
    <r>
      <rPr>
        <u/>
        <sz val="11"/>
        <rFont val="Arial"/>
        <family val="2"/>
      </rPr>
      <t>Leistungserbringer für die angegebenen im Jahr 2013 nachzurüstenden Wechselrichter:</t>
    </r>
    <r>
      <rPr>
        <b/>
        <sz val="11"/>
        <rFont val="Arial"/>
        <family val="2"/>
      </rPr>
      <t xml:space="preserve">
</t>
    </r>
    <r>
      <rPr>
        <sz val="11"/>
        <rFont val="Arial"/>
        <family val="2"/>
      </rPr>
      <t>Hier sind für die nachzurüstenden Wechselrichter die Leistungserbringer zu kategorisieren.</t>
    </r>
  </si>
  <si>
    <r>
      <t>…</t>
    </r>
    <r>
      <rPr>
        <u/>
        <sz val="11"/>
        <rFont val="Arial"/>
        <family val="2"/>
      </rPr>
      <t xml:space="preserve"> davon durch gem. § 8 Abs.1 SysStabV entstehende zusätzliche Kosten durch Berücksichtigung des Wunsches des Anlagenbetreibers bei der Auswahl der fachkundigen Person zur Durchführung der Nachrüstung [EURO]:</t>
    </r>
    <r>
      <rPr>
        <b/>
        <sz val="11"/>
        <rFont val="Arial"/>
        <family val="2"/>
      </rPr>
      <t xml:space="preserve">
</t>
    </r>
    <r>
      <rPr>
        <sz val="11"/>
        <rFont val="Arial"/>
        <family val="2"/>
      </rPr>
      <t>Hier sind die durch die Berücksichtigung des Wunsches des Anlagenbetreibers bei der Auswahl der fachkundigen Person zur Durchführung der Nachrüstung entstehenden Zusatzkosten anzugeben.</t>
    </r>
  </si>
  <si>
    <r>
      <rPr>
        <u/>
        <sz val="11"/>
        <rFont val="Arial"/>
        <family val="2"/>
      </rPr>
      <t>Aktenzeichen [BK4-JJ-XXX]:</t>
    </r>
    <r>
      <rPr>
        <b/>
        <sz val="11"/>
        <rFont val="Arial"/>
        <family val="2"/>
      </rPr>
      <t xml:space="preserve">
</t>
    </r>
    <r>
      <rPr>
        <sz val="11"/>
        <rFont val="Arial"/>
        <family val="2"/>
      </rPr>
      <t xml:space="preserve">Angabe des erhaltenen Aktenzeichens der Bundesnetzagentur für das genehmigte Projekt. </t>
    </r>
  </si>
  <si>
    <r>
      <rPr>
        <u/>
        <sz val="11"/>
        <rFont val="Arial"/>
        <family val="2"/>
      </rPr>
      <t>Projektname:</t>
    </r>
    <r>
      <rPr>
        <b/>
        <sz val="11"/>
        <rFont val="Arial"/>
        <family val="2"/>
      </rPr>
      <t xml:space="preserve">
</t>
    </r>
    <r>
      <rPr>
        <sz val="11"/>
        <rFont val="Arial"/>
        <family val="2"/>
      </rPr>
      <t>Bezeichnung des Projekts im Antrag bei der Bundesnetzagentur.</t>
    </r>
  </si>
  <si>
    <r>
      <rPr>
        <u/>
        <sz val="11"/>
        <rFont val="Arial"/>
        <family val="2"/>
      </rPr>
      <t>Kapitalkosten 20xx [EURO]:</t>
    </r>
    <r>
      <rPr>
        <b/>
        <sz val="11"/>
        <rFont val="Arial"/>
        <family val="2"/>
      </rPr>
      <t xml:space="preserve">
</t>
    </r>
    <r>
      <rPr>
        <sz val="11"/>
        <rFont val="Arial"/>
        <family val="2"/>
      </rPr>
      <t>Ermittelte Kapitalkosten für das abgefragte Jahr 20xx.</t>
    </r>
  </si>
  <si>
    <r>
      <rPr>
        <u/>
        <sz val="11"/>
        <rFont val="Arial"/>
        <family val="2"/>
      </rPr>
      <t>Insgesamt nachzurüstende Wechselrichter [Anzahl]:</t>
    </r>
    <r>
      <rPr>
        <b/>
        <sz val="11"/>
        <rFont val="Arial"/>
        <family val="2"/>
      </rPr>
      <t xml:space="preserve">
</t>
    </r>
    <r>
      <rPr>
        <sz val="11"/>
        <rFont val="Arial"/>
        <family val="2"/>
      </rPr>
      <t>Hier ist die Anzahl der insgesamt nachzurüstenden Wechselrichter für das Netzgebiet einzutragen. Diese Anzahl ist der Bundesnetzagentur anlagenscharf nachzuweisen.</t>
    </r>
  </si>
  <si>
    <r>
      <rPr>
        <u/>
        <sz val="11"/>
        <rFont val="Arial"/>
        <family val="2"/>
      </rPr>
      <t>Im Jahr 2013 nachzurüstende Wechselrichter [Anzahl]</t>
    </r>
    <r>
      <rPr>
        <b/>
        <sz val="11"/>
        <rFont val="Arial"/>
        <family val="2"/>
      </rPr>
      <t xml:space="preserve">
</t>
    </r>
    <r>
      <rPr>
        <sz val="11"/>
        <rFont val="Arial"/>
        <family val="2"/>
      </rPr>
      <t>Hier ist die Anzahl der im Jahr 2013 nachzurüstenden Wechselrichter für das Netzgebiet einzutragen. Diese Anzahl ist der Bundesnetzagentur durch einen anlagenscharfen Umrüstungsplan nachzuweisen.</t>
    </r>
  </si>
  <si>
    <t>Nachrüstung von Wechselrichtern nach § 10 Abs. 1 SysStabV</t>
  </si>
  <si>
    <t>Kapitalkosten aus genehmigten Investitionsmaßnahmen nach § 23 ARegV</t>
  </si>
  <si>
    <t>Finanzieller Ausgleich nach § 17d EnWG</t>
  </si>
  <si>
    <t>Ist-Kosten für die Nachrüstung von Wechselrichtern nach § 10 Abs. 1 SysStabV abzgl. der Zusatzkosten gem. § 8 Abs.1 SysStabV (Wunsch des Anlagenbetreibers bei der Auswahl des Leistungserbringers) [EURO]</t>
  </si>
  <si>
    <t>Im Jahr 2013 nachzurüstende Wechselrichter
[Anzahl]</t>
  </si>
  <si>
    <t xml:space="preserve">E5. Nachrüstung von Wechselrichtern nach § 10 Abs. 1 SysStabV </t>
  </si>
  <si>
    <t>Differenz</t>
  </si>
  <si>
    <t>E6. Kapitalkosten aus genehmigten Investitionsmaßnahmen nach § 23 ARegV</t>
  </si>
  <si>
    <t>E5</t>
  </si>
  <si>
    <t>E6</t>
  </si>
  <si>
    <t>E7</t>
  </si>
  <si>
    <t>E7. Finanzieller Ausgleich nach § 17d Absatz 4 EnWG</t>
  </si>
  <si>
    <t>E5. Wechselrichter</t>
  </si>
  <si>
    <t>E6. Kapitalkosten</t>
  </si>
  <si>
    <t>E7. finanz. Ausgleich</t>
  </si>
  <si>
    <t>E6. Investmaßnahmen</t>
  </si>
  <si>
    <t xml:space="preserve"> = Saldo aus Einzeldifferenzen</t>
  </si>
  <si>
    <t>Bezeichnung</t>
  </si>
  <si>
    <r>
      <t xml:space="preserve">Bilanz </t>
    </r>
    <r>
      <rPr>
        <b/>
        <u/>
        <sz val="10"/>
        <rFont val="Arial"/>
        <family val="2"/>
      </rPr>
      <t xml:space="preserve">Gesamtunternehmen </t>
    </r>
    <r>
      <rPr>
        <b/>
        <sz val="10"/>
        <rFont val="Arial"/>
        <family val="2"/>
      </rPr>
      <t xml:space="preserve">
des letzten abgeschlossenen Geschäftsjahres
[EUR]</t>
    </r>
  </si>
  <si>
    <r>
      <t xml:space="preserve">Bilanz </t>
    </r>
    <r>
      <rPr>
        <b/>
        <u/>
        <sz val="10"/>
        <rFont val="Arial"/>
        <family val="2"/>
      </rPr>
      <t>nach Sparten</t>
    </r>
  </si>
  <si>
    <r>
      <t xml:space="preserve">Bilanz Strom </t>
    </r>
    <r>
      <rPr>
        <b/>
        <u/>
        <sz val="10"/>
        <rFont val="Arial"/>
        <family val="2"/>
      </rPr>
      <t>nach Aktivitäten</t>
    </r>
  </si>
  <si>
    <t>Sonstige Sparten
[EUR]</t>
  </si>
  <si>
    <t>Gas
[EUR]</t>
  </si>
  <si>
    <t>Strom
[EUR]</t>
  </si>
  <si>
    <t>Bilanz gesamt
[EUR]</t>
  </si>
  <si>
    <t>Sonstige Aktivitäten in der Sparte Strom
[EUR]</t>
  </si>
  <si>
    <r>
      <t xml:space="preserve">Gewinn- und Verlustrechnung </t>
    </r>
    <r>
      <rPr>
        <b/>
        <u/>
        <sz val="10"/>
        <rFont val="Arial"/>
        <family val="2"/>
      </rPr>
      <t xml:space="preserve">Gesamtunternehmen </t>
    </r>
    <r>
      <rPr>
        <b/>
        <sz val="10"/>
        <rFont val="Arial"/>
        <family val="2"/>
      </rPr>
      <t xml:space="preserve">
des letzten abgeschlossenen Geschäftsjahres 
[EUR]</t>
    </r>
  </si>
  <si>
    <t>Stromverteilung 
(Netz) gesamt 
[EUR]</t>
  </si>
  <si>
    <r>
      <t xml:space="preserve">Gewinn- und Verlustrechnung </t>
    </r>
    <r>
      <rPr>
        <b/>
        <u/>
        <sz val="10"/>
        <rFont val="Arial"/>
        <family val="2"/>
      </rPr>
      <t>nach Sparten</t>
    </r>
  </si>
  <si>
    <r>
      <t xml:space="preserve">Gewinn- und Verlustrechnung </t>
    </r>
    <r>
      <rPr>
        <b/>
        <u/>
        <sz val="10"/>
        <rFont val="Arial"/>
        <family val="2"/>
      </rPr>
      <t>nach Aktivitäten</t>
    </r>
  </si>
  <si>
    <t xml:space="preserve">     davon Aufwendungen für die erforderliche Inanspruchnahme vorgelagerter Netzebene</t>
  </si>
  <si>
    <t>GuV gesamt
[EUR]</t>
  </si>
  <si>
    <t>[EUR]</t>
  </si>
  <si>
    <t xml:space="preserve">Ist-Kosten nach § 5
 Abs. 1 S. 2 ARegV </t>
  </si>
  <si>
    <t>Anschlussebene:</t>
  </si>
  <si>
    <t>EUR/kW</t>
  </si>
  <si>
    <t xml:space="preserve">Hierzu sind zu den Erlösen aus anerkannten Netzentgelten (C6) weitere Erlöse (C8:C17) zu addieren, die nicht in den anerkannten Netzentgelten enthalten gewesen waren, </t>
  </si>
  <si>
    <t xml:space="preserve">um letztlich den Wert der erzielten Umsatzerlöse (C18) zu erreichen. Unter der Position "zzgl. sonstige Erlöse aus Entgelten" können auch sonstige Buchungen, die nicht als Umsatzerlöse berücksichtigt wurden (wie beispielsweise Erlöskorrekturen aus dem Vorjahr) ausgewiesen werden. Diese sind jedoch dann näher zu erläutern. 
</t>
  </si>
  <si>
    <t>Bei der Eingabe der Werte ist darauf zu achten, dass bei Aufwendungen ein Minuszeichen vorangestellt wird.</t>
  </si>
  <si>
    <t>Die Betreiber von Übertragungsnetzen sind verpflichtet, den unterschiedlichen Umfang ihrer Kosten nach Absatz 1 und den §§ 17a und 17b über eine finanzielle Verrechnung untereinander auszugleichen; 
§ 9 Absatz 3 des Kraft-Wärme-Kopplungsgesetzes ist entsprechend anzuwenden. Betreiber von Übertragungsnetzen sind zum Ersatz der Aufwendungen verpflichtet,
die die Betreiber von Offshore-Anlagen für die Planung und Genehmigung der Netzanschlussleitungen bis zum 17. Dezember 2006 getätigt haben, soweit diese Aufwendungen den Umständen nach
 für erforderlich anzusehen waren und den Anforderungen eines effizienten Netzbetriebs nach § 21 entsprechen.</t>
  </si>
  <si>
    <r>
      <t xml:space="preserve">Position
</t>
    </r>
    <r>
      <rPr>
        <sz val="11"/>
        <rFont val="Arial"/>
        <family val="2"/>
      </rPr>
      <t>hier sind die Kosten- und Erlöspositionen entsprechend der für die Bestimmung des Ausgangsniveaus vorgegebenen BAB-Struktur anzugeben.</t>
    </r>
  </si>
  <si>
    <t>Dieses Tabellenblatt ist ausschließlich von den Übertragungsnetzbetreiber auszufüllen.</t>
  </si>
  <si>
    <t>E6. Investmßnahmen</t>
  </si>
  <si>
    <t>Investitionsmaßnahmen
 Ist-Kapitalkosten
[EUR]</t>
  </si>
  <si>
    <t>Kosten
[EUR]</t>
  </si>
  <si>
    <t>Erlöse
[EUR]</t>
  </si>
  <si>
    <t>Angesetzter Stundensatz
[EUR / Stunde]</t>
  </si>
  <si>
    <t>Angesetzte Abrechnungs-
kosten
[EUR / Abrechnung]</t>
  </si>
  <si>
    <t>EUR / Wechselrichter</t>
  </si>
  <si>
    <t>IV. Kassenbestand, Bundesbankguthaben, Guthaben bei 
      Kreditinstituten und Schecks</t>
  </si>
  <si>
    <t>Ermittlung der Differenz gemäß § 5 Abs. 1 Satz 3 ARegV*</t>
  </si>
  <si>
    <t>* bei der Ermittlung der Differenz ist der Preiseffekt zu elimieren. Plan- und Istmengen sind daher mit dem selben Preis zu bewerten.</t>
  </si>
  <si>
    <t>Bei der Kalkulation der Netzentgelte durften die entgangenen Erlöse aus §19 Abs. 2 Satz 1 und 2 StromNEV (exklusive unterbrechbare Verbrauchseinrichtungen (z. B. Nachtspeicherheizungen und Wärmepumpen)) keinerlei Berücksichtigung finden. Dies bedeutet, dass die Netzentgeltkalkulation so zu erfolgen hatte, als ob es die Regelung gemäß §19 Abs. 2 Satz 1 und 2 StromNEV (exklusive unterbrechbare Verbrauchseinrichtungen (z. B. Nachtspeicherheizungen und Wärmepumpen)) nicht gäbe. Dementsprechend wurden die genannten Sonderkunden gemäß §19 Abs. 2 Satz 1 und 2 StromNEV (exklusive unterbrechbare Verbrauchseinrichtungen (z. B. Nachtspeicherheizungen und Wärmepumpen)) in der Netzentgeltkalkulation und Verprobung wie "normale" (nicht rabattierte) Kunden behandelt, so dass 100% der ungeminderten Erlöse und Mengen anzusetzen waren.
Anlalog zur Netzentgeltkalkulation sind die vollständigen Mengen, also auch die vollständigen Mengen der Sonderkunden gemäß §19 Abs. 2 Satz 1 und 2 StromNEV, beim Ausweis der erzielbaren Erlöse zu 100% anzusetzen. Bei dem Ausweis der erzielbaren Erlöse im Tabellenblkatt "E1. Erzielb. Erlöse" wird dementsprechend keine Unterscheidung nach "normalen" Kunden und Sonderkunden gemäß §19 Abs. 2 Satz 1 und 2 StromNEV gemacht, so dass sich aus der Multiplikation der bei jedem Netznutzer ungeminderten Netzentgelte mit den vollständigen Mengen die erzielbaren Erlöse ergeben.</t>
  </si>
  <si>
    <t>Dieses Tabellenblatt dient zur Ermittlung der Differenz zwischen erzielbaren Erlösen und zulässigen Erlösen gemäß § 5 Abs. 1 S.1 ARegV für das Jahr 2012.
Die Differenz wird mit Hilfe der Mengen und Entgelte ermittelt. Hierfür werden in der Spalte F die tatsächlichen physikalischen Absatzmengen
des jeweiligen Jahres abgefragt. Es sollen nicht die abgegrenzten Absatzmengen aus dem Jahresabschluss entnommen werden.
Bei der Kalkulation der Netzentgelte durften die entgangenen Erlöse aus §19 Abs. 2 S. 1 und 2 StromNEV (exklusive unterbrechbare Verbrauchseinrichtungen (z. B. Nachtspeicherheizungen und Wärmepumpen)) keinerlei Berücksichtigung finden. Dies bedeutet, dass die Netzentgeltkalkulation so zu erfolgen hatte, als ob es die Regelung gemäß §19 Abs. 2 S. 1 und 2 StromNEV (exklusive unterbrechbare Verbrauchseinrichtungen (z. B. Nachtspeicherheizungen und Wärmepumpen)) nicht gäbe. Dementsprechend wurden die genannten Sonderkunden gemäß §19 Abs. 2 S. 1 und 2 StromNEV (exklusive unterbrechbare Verbrauchseinrichtungen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§19 Abs. 2 S. 1 und 2 StromNEV, beim Ausweis der erzielbaren
Erlöse zu 100% anzusetzen. Bei dem Ausweis der erzielbaren Erlöse im Tabellenblatt "E1. Erzielb. Erlöse" wird dementsprechend keine Unterscheidung nach "normalen" Kunden und
Sonderkunden gemäß §19 Abs. 2 S. 1 und 2 StromNEV gemacht, so dass sich aus der Multiplikation der bei jedem Netznutzer ungeminderten Netzentgelte mit den vollständigen Mengen
die erzielbaren Erlöse ergeben.</t>
  </si>
  <si>
    <t>Summe in der EOG</t>
  </si>
  <si>
    <t>EHB_RegKto_Strom_V1_05_140613</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</si>
</sst>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0.00_ ;[Red]\-#,##0.00\ "/>
    <numFmt numFmtId="165" formatCode="_([$€]* #,##0.00_);_([$€]* \(#,##0.00\);_([$€]* &quot;-&quot;??_);_(@_)"/>
    <numFmt numFmtId="166" formatCode="#,##0_ ;[Red]\-#,##0\ "/>
    <numFmt numFmtId="167" formatCode="#,##0.00\ &quot;€&quot;"/>
    <numFmt numFmtId="168" formatCode="#,##0\ [$€-40A]"/>
    <numFmt numFmtId="169" formatCode="#,##0\ &quot;€&quot;"/>
    <numFmt numFmtId="170" formatCode="#,##0.00_ ;[Red]\-#,##0.00;\-"/>
  </numFmts>
  <fonts count="61" x14ac:knownFonts="1">
    <font>
      <sz val="10"/>
      <name val="Arial"/>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1"/>
      <name val="Arial"/>
      <family val="2"/>
    </font>
    <font>
      <b/>
      <sz val="14"/>
      <name val="Arial"/>
      <family val="2"/>
    </font>
    <font>
      <sz val="14"/>
      <name val="Arial"/>
      <family val="2"/>
    </font>
    <font>
      <b/>
      <sz val="14"/>
      <color indexed="10"/>
      <name val="Arial"/>
      <family val="2"/>
    </font>
    <font>
      <sz val="9"/>
      <color indexed="10"/>
      <name val="Arial"/>
      <family val="2"/>
    </font>
    <font>
      <sz val="12"/>
      <name val="Arial"/>
      <family val="2"/>
    </font>
    <font>
      <b/>
      <sz val="12"/>
      <name val="Arial"/>
      <family val="2"/>
    </font>
    <font>
      <b/>
      <sz val="11"/>
      <color indexed="10"/>
      <name val="Arial"/>
      <family val="2"/>
    </font>
    <font>
      <b/>
      <sz val="10"/>
      <name val="Arial"/>
      <family val="2"/>
    </font>
    <font>
      <sz val="10"/>
      <color indexed="9"/>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vertAlign val="superscript"/>
      <sz val="11"/>
      <name val="Arial"/>
      <family val="2"/>
    </font>
    <font>
      <b/>
      <u/>
      <sz val="10"/>
      <name val="Arial"/>
      <family val="2"/>
    </font>
    <font>
      <b/>
      <sz val="8"/>
      <name val="Arial"/>
      <family val="2"/>
    </font>
    <font>
      <sz val="8"/>
      <name val="Arial"/>
      <family val="2"/>
    </font>
    <font>
      <sz val="18"/>
      <name val="Arial"/>
      <family val="2"/>
    </font>
    <font>
      <sz val="12"/>
      <name val="Arial"/>
      <family val="2"/>
    </font>
    <font>
      <sz val="11"/>
      <color indexed="12"/>
      <name val="Arial"/>
      <family val="2"/>
    </font>
    <font>
      <sz val="18"/>
      <color indexed="12"/>
      <name val="Arial"/>
      <family val="2"/>
    </font>
    <font>
      <sz val="10"/>
      <color indexed="12"/>
      <name val="Arial"/>
      <family val="2"/>
    </font>
    <font>
      <b/>
      <u/>
      <sz val="12"/>
      <name val="Arial"/>
      <family val="2"/>
    </font>
    <font>
      <b/>
      <u/>
      <sz val="12"/>
      <name val="Arial"/>
      <family val="2"/>
    </font>
    <font>
      <u/>
      <sz val="10"/>
      <name val="Arial"/>
      <family val="2"/>
    </font>
    <font>
      <b/>
      <sz val="10"/>
      <name val="Arial"/>
      <family val="2"/>
    </font>
    <font>
      <sz val="10"/>
      <name val="Arial"/>
      <family val="2"/>
    </font>
    <font>
      <b/>
      <u/>
      <sz val="16"/>
      <name val="Arial"/>
      <family val="2"/>
    </font>
    <font>
      <u/>
      <sz val="11"/>
      <name val="Arial"/>
      <family val="2"/>
    </font>
    <font>
      <b/>
      <u/>
      <sz val="11"/>
      <color indexed="12"/>
      <name val="Arial"/>
      <family val="2"/>
    </font>
    <font>
      <b/>
      <u/>
      <sz val="11"/>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11"/>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s>
  <borders count="82">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double">
        <color indexed="23"/>
      </left>
      <right/>
      <top style="double">
        <color indexed="23"/>
      </top>
      <bottom style="double">
        <color indexed="23"/>
      </bottom>
      <diagonal/>
    </border>
    <border>
      <left/>
      <right/>
      <top style="double">
        <color indexed="23"/>
      </top>
      <bottom style="double">
        <color indexed="23"/>
      </bottom>
      <diagonal/>
    </border>
    <border>
      <left/>
      <right style="double">
        <color indexed="23"/>
      </right>
      <top style="double">
        <color indexed="23"/>
      </top>
      <bottom style="double">
        <color indexed="23"/>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74">
    <xf numFmtId="0" fontId="0" fillId="0" borderId="0"/>
    <xf numFmtId="0" fontId="17" fillId="2" borderId="0"/>
    <xf numFmtId="0" fontId="17" fillId="2" borderId="0"/>
    <xf numFmtId="0" fontId="48" fillId="2" borderId="0"/>
    <xf numFmtId="0" fontId="17" fillId="2" borderId="0"/>
    <xf numFmtId="0" fontId="17" fillId="2" borderId="0"/>
    <xf numFmtId="0" fontId="48" fillId="2" borderId="0"/>
    <xf numFmtId="0" fontId="48" fillId="2" borderId="0"/>
    <xf numFmtId="0" fontId="48" fillId="2" borderId="0"/>
    <xf numFmtId="0" fontId="15" fillId="2" borderId="0"/>
    <xf numFmtId="0" fontId="53" fillId="2" borderId="0"/>
    <xf numFmtId="0" fontId="54" fillId="2" borderId="0"/>
    <xf numFmtId="0" fontId="54" fillId="2" borderId="0"/>
    <xf numFmtId="0" fontId="55" fillId="2" borderId="0"/>
    <xf numFmtId="0" fontId="54" fillId="2" borderId="0"/>
    <xf numFmtId="0" fontId="54" fillId="2" borderId="0"/>
    <xf numFmtId="0" fontId="55" fillId="2" borderId="0"/>
    <xf numFmtId="0" fontId="55" fillId="2" borderId="0"/>
    <xf numFmtId="0" fontId="55" fillId="2" borderId="0"/>
    <xf numFmtId="0" fontId="56" fillId="2" borderId="0"/>
    <xf numFmtId="0" fontId="57" fillId="2" borderId="0"/>
    <xf numFmtId="0" fontId="38" fillId="2" borderId="0"/>
    <xf numFmtId="170" fontId="17" fillId="3" borderId="1"/>
    <xf numFmtId="170" fontId="17" fillId="3" borderId="1"/>
    <xf numFmtId="170" fontId="17" fillId="3" borderId="1"/>
    <xf numFmtId="170" fontId="17" fillId="3" borderId="1"/>
    <xf numFmtId="170" fontId="17" fillId="3" borderId="1"/>
    <xf numFmtId="0" fontId="53" fillId="3" borderId="0"/>
    <xf numFmtId="0" fontId="17" fillId="2" borderId="0"/>
    <xf numFmtId="0" fontId="17" fillId="2" borderId="0"/>
    <xf numFmtId="0" fontId="48" fillId="2" borderId="0"/>
    <xf numFmtId="0" fontId="17" fillId="2" borderId="0"/>
    <xf numFmtId="0" fontId="17" fillId="2" borderId="0"/>
    <xf numFmtId="0" fontId="48" fillId="2" borderId="0"/>
    <xf numFmtId="0" fontId="48" fillId="2" borderId="0"/>
    <xf numFmtId="0" fontId="48" fillId="2" borderId="0"/>
    <xf numFmtId="0" fontId="15" fillId="2" borderId="0"/>
    <xf numFmtId="0" fontId="53" fillId="2" borderId="0"/>
    <xf numFmtId="0" fontId="17" fillId="2" borderId="0"/>
    <xf numFmtId="0" fontId="56" fillId="2" borderId="0"/>
    <xf numFmtId="0" fontId="57" fillId="2" borderId="0"/>
    <xf numFmtId="0" fontId="38" fillId="2"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0" fillId="22" borderId="2" applyNumberFormat="0" applyAlignment="0" applyProtection="0"/>
    <xf numFmtId="0" fontId="20" fillId="22" borderId="2" applyNumberFormat="0" applyAlignment="0" applyProtection="0"/>
    <xf numFmtId="0" fontId="21" fillId="22" borderId="3" applyNumberFormat="0" applyAlignment="0" applyProtection="0"/>
    <xf numFmtId="0" fontId="21" fillId="22" borderId="3" applyNumberFormat="0" applyAlignment="0" applyProtection="0"/>
    <xf numFmtId="0" fontId="22" fillId="9" borderId="3" applyNumberFormat="0" applyAlignment="0" applyProtection="0"/>
    <xf numFmtId="0" fontId="22" fillId="9" borderId="3" applyNumberFormat="0" applyAlignment="0" applyProtection="0"/>
    <xf numFmtId="0" fontId="23" fillId="0" borderId="4" applyNumberFormat="0" applyFill="0" applyAlignment="0" applyProtection="0"/>
    <xf numFmtId="0" fontId="23" fillId="0" borderId="4"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5" fontId="1" fillId="0" borderId="0" applyFont="0" applyFill="0" applyBorder="0" applyAlignment="0" applyProtection="0"/>
    <xf numFmtId="165" fontId="48" fillId="0" borderId="0" applyFon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 fillId="0" borderId="0" applyNumberFormat="0" applyFill="0" applyBorder="0" applyAlignment="0" applyProtection="0">
      <alignment vertical="top"/>
      <protection locked="0"/>
    </xf>
    <xf numFmtId="0" fontId="26" fillId="23" borderId="0" applyNumberFormat="0" applyBorder="0" applyAlignment="0" applyProtection="0"/>
    <xf numFmtId="0" fontId="26" fillId="23" borderId="0" applyNumberFormat="0" applyBorder="0" applyAlignment="0" applyProtection="0"/>
    <xf numFmtId="49" fontId="1" fillId="0" borderId="0"/>
    <xf numFmtId="0" fontId="4" fillId="24" borderId="5" applyNumberFormat="0" applyFont="0" applyAlignment="0" applyProtection="0"/>
    <xf numFmtId="0" fontId="4" fillId="24" borderId="5" applyNumberFormat="0" applyFont="0" applyAlignment="0" applyProtection="0"/>
    <xf numFmtId="9" fontId="1"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27" fillId="5" borderId="0" applyNumberFormat="0" applyBorder="0" applyAlignment="0" applyProtection="0"/>
    <xf numFmtId="0" fontId="27" fillId="5" borderId="0" applyNumberFormat="0" applyBorder="0" applyAlignment="0" applyProtection="0"/>
    <xf numFmtId="0" fontId="48" fillId="0" borderId="0"/>
    <xf numFmtId="0" fontId="17" fillId="0" borderId="0"/>
    <xf numFmtId="0" fontId="17" fillId="0" borderId="0"/>
    <xf numFmtId="0" fontId="17" fillId="0" borderId="0"/>
    <xf numFmtId="0" fontId="4" fillId="0" borderId="0"/>
    <xf numFmtId="0" fontId="3" fillId="0" borderId="0"/>
    <xf numFmtId="0" fontId="3" fillId="0" borderId="0"/>
    <xf numFmtId="0" fontId="17" fillId="0" borderId="0"/>
    <xf numFmtId="0" fontId="3" fillId="0" borderId="0"/>
    <xf numFmtId="0" fontId="17" fillId="0" borderId="0"/>
    <xf numFmtId="0" fontId="48" fillId="0" borderId="0"/>
    <xf numFmtId="0" fontId="1" fillId="0" borderId="0"/>
    <xf numFmtId="0" fontId="3" fillId="0" borderId="0"/>
    <xf numFmtId="0" fontId="3" fillId="0" borderId="0"/>
    <xf numFmtId="0" fontId="3" fillId="0" borderId="0"/>
    <xf numFmtId="0" fontId="1" fillId="0" borderId="0"/>
    <xf numFmtId="0" fontId="1" fillId="0" borderId="0"/>
    <xf numFmtId="0" fontId="17" fillId="0" borderId="0"/>
    <xf numFmtId="0" fontId="3" fillId="0" borderId="0"/>
    <xf numFmtId="0" fontId="3" fillId="0" borderId="0"/>
    <xf numFmtId="0" fontId="3" fillId="0" borderId="0"/>
    <xf numFmtId="0" fontId="28" fillId="0" borderId="0" applyNumberFormat="0" applyFill="0" applyBorder="0" applyAlignment="0" applyProtection="0"/>
    <xf numFmtId="0" fontId="29" fillId="0" borderId="6"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58" fillId="0" borderId="0"/>
    <xf numFmtId="0" fontId="32" fillId="0" borderId="9" applyNumberFormat="0" applyFill="0" applyAlignment="0" applyProtection="0"/>
    <xf numFmtId="0" fontId="32" fillId="0" borderId="9" applyNumberFormat="0" applyFill="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25" borderId="10" applyNumberFormat="0" applyAlignment="0" applyProtection="0"/>
    <xf numFmtId="0" fontId="34" fillId="25" borderId="10" applyNumberFormat="0" applyAlignment="0" applyProtection="0"/>
    <xf numFmtId="0" fontId="4" fillId="0" borderId="0"/>
    <xf numFmtId="0" fontId="17" fillId="2" borderId="0"/>
    <xf numFmtId="0" fontId="17" fillId="2" borderId="0"/>
    <xf numFmtId="0" fontId="17" fillId="2" borderId="0"/>
    <xf numFmtId="0" fontId="17" fillId="2" borderId="0"/>
    <xf numFmtId="0" fontId="54" fillId="2" borderId="0"/>
    <xf numFmtId="0" fontId="54" fillId="2" borderId="0"/>
    <xf numFmtId="0" fontId="54" fillId="2" borderId="0"/>
    <xf numFmtId="0" fontId="54" fillId="2" borderId="0"/>
    <xf numFmtId="0" fontId="17" fillId="2" borderId="0"/>
    <xf numFmtId="0" fontId="17" fillId="2" borderId="0"/>
    <xf numFmtId="0" fontId="17" fillId="2" borderId="0"/>
    <xf numFmtId="0" fontId="17" fillId="2" borderId="0"/>
    <xf numFmtId="165" fontId="17" fillId="0" borderId="0" applyFont="0" applyFill="0" applyBorder="0" applyAlignment="0" applyProtection="0"/>
    <xf numFmtId="0" fontId="59" fillId="0" borderId="0" applyNumberFormat="0" applyFill="0" applyBorder="0" applyAlignment="0" applyProtection="0">
      <alignment vertical="top"/>
      <protection locked="0"/>
    </xf>
    <xf numFmtId="0" fontId="4" fillId="0" borderId="0"/>
  </cellStyleXfs>
  <cellXfs count="722">
    <xf numFmtId="0" fontId="0" fillId="0" borderId="0" xfId="0"/>
    <xf numFmtId="0" fontId="3" fillId="0" borderId="0" xfId="0" applyFont="1" applyProtection="1"/>
    <xf numFmtId="0" fontId="7" fillId="0" borderId="0" xfId="0" applyFont="1" applyFill="1" applyBorder="1" applyProtection="1"/>
    <xf numFmtId="0" fontId="3" fillId="0" borderId="0" xfId="0" applyFont="1" applyFill="1" applyBorder="1" applyProtection="1"/>
    <xf numFmtId="0" fontId="3" fillId="0" borderId="19" xfId="0" applyFont="1" applyBorder="1" applyProtection="1"/>
    <xf numFmtId="0" fontId="3" fillId="0" borderId="20" xfId="0" applyFont="1" applyBorder="1" applyProtection="1"/>
    <xf numFmtId="0" fontId="3" fillId="0" borderId="21" xfId="0" applyFont="1" applyBorder="1" applyProtection="1"/>
    <xf numFmtId="0" fontId="3" fillId="0" borderId="22" xfId="0" applyFont="1" applyBorder="1" applyProtection="1"/>
    <xf numFmtId="0" fontId="3" fillId="0" borderId="0" xfId="0" applyFont="1" applyBorder="1" applyProtection="1"/>
    <xf numFmtId="0" fontId="3" fillId="0" borderId="24" xfId="0" applyFont="1" applyBorder="1" applyProtection="1"/>
    <xf numFmtId="0" fontId="7" fillId="0" borderId="24" xfId="0" applyFont="1" applyBorder="1" applyAlignment="1" applyProtection="1">
      <alignment textRotation="90" wrapText="1"/>
    </xf>
    <xf numFmtId="0" fontId="7" fillId="0" borderId="0" xfId="0" applyFont="1" applyBorder="1" applyAlignment="1" applyProtection="1">
      <alignment horizontal="center" vertical="center" wrapText="1"/>
    </xf>
    <xf numFmtId="0" fontId="3" fillId="0" borderId="0" xfId="0" applyFont="1" applyAlignment="1" applyProtection="1">
      <alignment wrapText="1"/>
    </xf>
    <xf numFmtId="0" fontId="3" fillId="0" borderId="0" xfId="0" applyFont="1" applyBorder="1" applyAlignment="1" applyProtection="1">
      <alignment wrapText="1"/>
    </xf>
    <xf numFmtId="0" fontId="7" fillId="0" borderId="32" xfId="0" applyFont="1" applyBorder="1" applyAlignment="1" applyProtection="1">
      <alignment horizontal="centerContinuous" wrapText="1"/>
    </xf>
    <xf numFmtId="0" fontId="7" fillId="0" borderId="18" xfId="0" applyFont="1" applyFill="1" applyBorder="1" applyAlignment="1" applyProtection="1">
      <alignment horizontal="center" wrapText="1"/>
    </xf>
    <xf numFmtId="0" fontId="7" fillId="0" borderId="0" xfId="0" applyFont="1" applyAlignment="1" applyProtection="1">
      <alignment horizontal="center" vertical="center" wrapText="1"/>
    </xf>
    <xf numFmtId="0" fontId="3" fillId="0" borderId="0" xfId="0" applyFont="1" applyAlignment="1" applyProtection="1">
      <alignmen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wrapText="1"/>
    </xf>
    <xf numFmtId="164" fontId="3" fillId="0" borderId="15" xfId="0" applyNumberFormat="1" applyFont="1" applyBorder="1" applyAlignment="1" applyProtection="1">
      <alignment wrapText="1"/>
    </xf>
    <xf numFmtId="0" fontId="3" fillId="0" borderId="0" xfId="0" applyFont="1" applyFill="1" applyAlignment="1" applyProtection="1">
      <alignment wrapText="1"/>
    </xf>
    <xf numFmtId="14" fontId="3" fillId="0" borderId="0" xfId="0" applyNumberFormat="1" applyFont="1" applyFill="1" applyBorder="1" applyAlignment="1" applyProtection="1">
      <alignment wrapText="1"/>
    </xf>
    <xf numFmtId="0" fontId="3" fillId="0" borderId="0" xfId="0" applyFont="1" applyFill="1" applyBorder="1" applyAlignment="1" applyProtection="1">
      <alignment wrapText="1"/>
    </xf>
    <xf numFmtId="0" fontId="7" fillId="0" borderId="0" xfId="0" applyFont="1" applyAlignment="1" applyProtection="1">
      <alignment horizontal="center" wrapText="1"/>
    </xf>
    <xf numFmtId="0" fontId="3" fillId="0" borderId="0" xfId="0" applyFont="1" applyAlignment="1" applyProtection="1">
      <alignment vertical="top" wrapText="1"/>
    </xf>
    <xf numFmtId="164" fontId="3" fillId="26" borderId="15" xfId="0" applyNumberFormat="1" applyFont="1" applyFill="1" applyBorder="1" applyAlignment="1" applyProtection="1">
      <alignment wrapText="1"/>
      <protection locked="0"/>
    </xf>
    <xf numFmtId="164" fontId="3" fillId="0" borderId="0" xfId="0" applyNumberFormat="1" applyFont="1" applyAlignment="1" applyProtection="1">
      <alignment wrapText="1"/>
    </xf>
    <xf numFmtId="0" fontId="7" fillId="0" borderId="0" xfId="130" applyFont="1" applyFill="1" applyBorder="1" applyAlignment="1" applyProtection="1">
      <alignment horizontal="left" vertical="center" wrapText="1"/>
    </xf>
    <xf numFmtId="0" fontId="3" fillId="0" borderId="0" xfId="135" applyFont="1" applyBorder="1" applyAlignment="1" applyProtection="1">
      <alignment vertical="center" wrapText="1"/>
    </xf>
    <xf numFmtId="0" fontId="3" fillId="0" borderId="0" xfId="0" applyFont="1" applyFill="1" applyBorder="1" applyAlignment="1" applyProtection="1">
      <alignment vertical="top" wrapText="1"/>
    </xf>
    <xf numFmtId="0" fontId="3" fillId="0" borderId="0" xfId="135" applyFont="1" applyFill="1" applyBorder="1" applyAlignment="1" applyProtection="1">
      <alignment vertical="center" wrapText="1"/>
    </xf>
    <xf numFmtId="0" fontId="3" fillId="0" borderId="0" xfId="135" applyFont="1" applyBorder="1" applyAlignment="1" applyProtection="1">
      <alignment wrapText="1"/>
    </xf>
    <xf numFmtId="0" fontId="3" fillId="0" borderId="0" xfId="0" applyFont="1" applyAlignment="1" applyProtection="1">
      <alignment horizontal="center" wrapText="1"/>
    </xf>
    <xf numFmtId="0" fontId="3" fillId="26" borderId="15" xfId="13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wrapText="1"/>
    </xf>
    <xf numFmtId="4" fontId="7" fillId="0" borderId="0" xfId="0" applyNumberFormat="1" applyFont="1" applyFill="1" applyBorder="1" applyProtection="1"/>
    <xf numFmtId="4" fontId="4" fillId="27" borderId="0" xfId="0" applyNumberFormat="1" applyFont="1" applyFill="1" applyProtection="1"/>
    <xf numFmtId="4" fontId="4" fillId="0" borderId="0" xfId="0" applyNumberFormat="1" applyFont="1" applyFill="1" applyBorder="1" applyProtection="1"/>
    <xf numFmtId="4" fontId="4" fillId="27" borderId="0" xfId="0" applyNumberFormat="1" applyFont="1" applyFill="1" applyBorder="1" applyProtection="1"/>
    <xf numFmtId="4" fontId="4" fillId="0" borderId="0" xfId="0" applyNumberFormat="1" applyFont="1" applyFill="1" applyProtection="1"/>
    <xf numFmtId="0" fontId="3" fillId="0" borderId="19" xfId="0" applyFont="1" applyFill="1" applyBorder="1" applyProtection="1"/>
    <xf numFmtId="0" fontId="4" fillId="0" borderId="0" xfId="0" applyFont="1" applyAlignment="1" applyProtection="1">
      <alignment wrapText="1"/>
    </xf>
    <xf numFmtId="4" fontId="4" fillId="27" borderId="0" xfId="0" applyNumberFormat="1" applyFont="1" applyFill="1" applyBorder="1" applyAlignment="1" applyProtection="1">
      <alignment wrapText="1"/>
    </xf>
    <xf numFmtId="0" fontId="4" fillId="0" borderId="0" xfId="0" applyFont="1" applyProtection="1"/>
    <xf numFmtId="164" fontId="3" fillId="0" borderId="0" xfId="0" applyNumberFormat="1" applyFont="1" applyFill="1" applyBorder="1" applyAlignment="1" applyProtection="1">
      <alignment wrapText="1"/>
    </xf>
    <xf numFmtId="0" fontId="7" fillId="0" borderId="0" xfId="0" applyFont="1" applyProtection="1"/>
    <xf numFmtId="10" fontId="3" fillId="0" borderId="0" xfId="110" applyNumberFormat="1" applyFont="1" applyProtection="1"/>
    <xf numFmtId="164" fontId="3" fillId="0" borderId="0" xfId="110" applyNumberFormat="1" applyFont="1" applyFill="1" applyBorder="1" applyAlignment="1" applyProtection="1">
      <alignment horizontal="right" wrapText="1"/>
    </xf>
    <xf numFmtId="0" fontId="3" fillId="0" borderId="0" xfId="131" applyFont="1" applyAlignment="1" applyProtection="1">
      <alignment vertical="top" wrapText="1"/>
    </xf>
    <xf numFmtId="0" fontId="3" fillId="28" borderId="23" xfId="131" applyFont="1" applyFill="1" applyBorder="1" applyAlignment="1" applyProtection="1">
      <alignment vertical="top" wrapText="1"/>
      <protection locked="0"/>
    </xf>
    <xf numFmtId="0" fontId="3" fillId="28" borderId="37" xfId="131" applyFont="1" applyFill="1" applyBorder="1" applyAlignment="1" applyProtection="1">
      <alignment vertical="top" wrapText="1"/>
      <protection locked="0"/>
    </xf>
    <xf numFmtId="0" fontId="3" fillId="28" borderId="15" xfId="131" applyFont="1" applyFill="1" applyBorder="1" applyAlignment="1" applyProtection="1">
      <alignment vertical="top" wrapText="1"/>
      <protection locked="0"/>
    </xf>
    <xf numFmtId="0" fontId="3" fillId="28" borderId="38" xfId="131" applyFont="1" applyFill="1" applyBorder="1" applyAlignment="1" applyProtection="1">
      <alignment vertical="top" wrapText="1"/>
      <protection locked="0"/>
    </xf>
    <xf numFmtId="0" fontId="3" fillId="28" borderId="16" xfId="131" applyFont="1" applyFill="1" applyBorder="1" applyAlignment="1" applyProtection="1">
      <alignment vertical="top" wrapText="1"/>
      <protection locked="0"/>
    </xf>
    <xf numFmtId="0" fontId="3" fillId="28" borderId="17" xfId="131" applyFont="1" applyFill="1" applyBorder="1" applyAlignment="1" applyProtection="1">
      <alignment vertical="top" wrapText="1"/>
      <protection locked="0"/>
    </xf>
    <xf numFmtId="164" fontId="3" fillId="0" borderId="15" xfId="0" applyNumberFormat="1" applyFont="1" applyFill="1" applyBorder="1" applyAlignment="1" applyProtection="1">
      <alignment wrapText="1"/>
    </xf>
    <xf numFmtId="164" fontId="3" fillId="0" borderId="0" xfId="0" applyNumberFormat="1" applyFont="1" applyFill="1" applyAlignment="1" applyProtection="1">
      <alignment wrapText="1"/>
    </xf>
    <xf numFmtId="0" fontId="0" fillId="27" borderId="0" xfId="0" applyFill="1" applyBorder="1" applyProtection="1"/>
    <xf numFmtId="0" fontId="0" fillId="27" borderId="0" xfId="0" applyFill="1" applyProtection="1"/>
    <xf numFmtId="0" fontId="9" fillId="27" borderId="0" xfId="0" applyFont="1" applyFill="1" applyBorder="1" applyAlignment="1" applyProtection="1">
      <alignment horizontal="centerContinuous"/>
    </xf>
    <xf numFmtId="0" fontId="9" fillId="27" borderId="0" xfId="0" applyFont="1" applyFill="1" applyProtection="1"/>
    <xf numFmtId="0" fontId="10" fillId="27" borderId="0" xfId="0" applyFont="1" applyFill="1" applyBorder="1" applyAlignment="1" applyProtection="1"/>
    <xf numFmtId="0" fontId="6" fillId="27" borderId="0" xfId="0" applyFont="1" applyFill="1" applyBorder="1" applyAlignment="1" applyProtection="1">
      <alignment horizontal="left" vertical="center"/>
    </xf>
    <xf numFmtId="0" fontId="0" fillId="27" borderId="0" xfId="0" applyFill="1" applyBorder="1" applyAlignment="1" applyProtection="1"/>
    <xf numFmtId="0" fontId="13" fillId="27" borderId="0" xfId="0" applyFont="1" applyFill="1" applyBorder="1" applyAlignment="1" applyProtection="1">
      <alignment horizontal="left" vertical="center"/>
    </xf>
    <xf numFmtId="0" fontId="12" fillId="27" borderId="0" xfId="0" applyFont="1" applyFill="1" applyBorder="1" applyProtection="1"/>
    <xf numFmtId="0" fontId="12" fillId="27" borderId="0" xfId="0" applyFont="1" applyFill="1" applyProtection="1"/>
    <xf numFmtId="0" fontId="6" fillId="27" borderId="0" xfId="0" applyFont="1" applyFill="1" applyBorder="1" applyAlignment="1" applyProtection="1">
      <alignment horizontal="left" wrapText="1"/>
    </xf>
    <xf numFmtId="0" fontId="14" fillId="27" borderId="0" xfId="0" applyFont="1" applyFill="1" applyBorder="1" applyAlignment="1" applyProtection="1">
      <alignment horizontal="left" vertical="center" wrapText="1"/>
    </xf>
    <xf numFmtId="0" fontId="1" fillId="27" borderId="0" xfId="0" applyFont="1" applyFill="1" applyBorder="1" applyAlignment="1" applyProtection="1">
      <alignment vertical="center"/>
    </xf>
    <xf numFmtId="0" fontId="16" fillId="27" borderId="0" xfId="0" applyFont="1" applyFill="1" applyAlignment="1" applyProtection="1">
      <alignment vertical="center"/>
    </xf>
    <xf numFmtId="14" fontId="16" fillId="27" borderId="0" xfId="0" applyNumberFormat="1" applyFont="1" applyFill="1" applyAlignment="1" applyProtection="1">
      <alignment vertical="center"/>
    </xf>
    <xf numFmtId="0" fontId="16" fillId="27" borderId="0" xfId="0" applyFont="1" applyFill="1" applyProtection="1"/>
    <xf numFmtId="0" fontId="0" fillId="27" borderId="0" xfId="0" applyFill="1" applyBorder="1" applyAlignment="1" applyProtection="1">
      <alignment vertical="center"/>
    </xf>
    <xf numFmtId="0" fontId="16" fillId="27" borderId="0" xfId="0" applyNumberFormat="1" applyFont="1" applyFill="1" applyAlignment="1" applyProtection="1">
      <alignment vertical="center"/>
    </xf>
    <xf numFmtId="0" fontId="1" fillId="27" borderId="0" xfId="0" applyFont="1" applyFill="1" applyBorder="1" applyProtection="1"/>
    <xf numFmtId="0" fontId="1" fillId="27" borderId="0" xfId="0" applyFont="1" applyFill="1" applyProtection="1"/>
    <xf numFmtId="0" fontId="1" fillId="27" borderId="0" xfId="0" applyFont="1" applyFill="1" applyAlignment="1" applyProtection="1">
      <alignment vertical="center"/>
    </xf>
    <xf numFmtId="0" fontId="6" fillId="27" borderId="0" xfId="0" applyFont="1" applyFill="1" applyAlignment="1" applyProtection="1">
      <alignment horizontal="left" vertical="center"/>
    </xf>
    <xf numFmtId="0" fontId="4" fillId="0" borderId="32" xfId="125" applyFont="1" applyFill="1" applyBorder="1" applyAlignment="1" applyProtection="1">
      <alignment vertical="center" wrapText="1"/>
    </xf>
    <xf numFmtId="164" fontId="4" fillId="26" borderId="18" xfId="125" applyNumberFormat="1" applyFont="1" applyFill="1" applyBorder="1" applyAlignment="1" applyProtection="1">
      <alignment vertical="center"/>
      <protection locked="0"/>
    </xf>
    <xf numFmtId="0" fontId="13" fillId="0" borderId="0" xfId="125" applyFont="1" applyBorder="1" applyProtection="1"/>
    <xf numFmtId="0" fontId="7" fillId="0" borderId="0" xfId="0" applyFont="1" applyBorder="1" applyAlignment="1" applyProtection="1">
      <alignment textRotation="90" wrapText="1"/>
    </xf>
    <xf numFmtId="0" fontId="8" fillId="27" borderId="0" xfId="132" applyFont="1" applyFill="1" applyBorder="1" applyAlignment="1" applyProtection="1">
      <alignment vertical="center"/>
    </xf>
    <xf numFmtId="0" fontId="7" fillId="0" borderId="18" xfId="0" applyFont="1" applyBorder="1" applyAlignment="1" applyProtection="1">
      <alignment horizontal="centerContinuous" wrapText="1"/>
    </xf>
    <xf numFmtId="0" fontId="7" fillId="0" borderId="0" xfId="0" applyFont="1" applyFill="1" applyBorder="1" applyAlignment="1" applyProtection="1">
      <alignment horizontal="center" vertical="top" wrapText="1"/>
    </xf>
    <xf numFmtId="0" fontId="7" fillId="0" borderId="19" xfId="0" applyFont="1" applyFill="1" applyBorder="1" applyProtection="1"/>
    <xf numFmtId="0" fontId="3" fillId="0" borderId="0" xfId="0" applyFont="1" applyFill="1" applyAlignment="1" applyProtection="1">
      <alignment horizontal="center"/>
    </xf>
    <xf numFmtId="0" fontId="3" fillId="0" borderId="0" xfId="0" applyFont="1" applyAlignment="1" applyProtection="1">
      <alignment horizontal="center"/>
    </xf>
    <xf numFmtId="0" fontId="3" fillId="0" borderId="0" xfId="0" applyFont="1" applyFill="1" applyAlignment="1" applyProtection="1">
      <alignment vertical="top" wrapText="1"/>
    </xf>
    <xf numFmtId="0" fontId="7" fillId="0" borderId="47" xfId="0" applyFont="1" applyFill="1" applyBorder="1" applyProtection="1"/>
    <xf numFmtId="0" fontId="3" fillId="0" borderId="0" xfId="0" applyFont="1" applyFill="1" applyAlignment="1" applyProtection="1">
      <alignment horizontal="center" wrapText="1"/>
    </xf>
    <xf numFmtId="0" fontId="17" fillId="0" borderId="0" xfId="134" applyFont="1" applyFill="1" applyBorder="1" applyAlignment="1" applyProtection="1">
      <alignment vertical="center" wrapText="1"/>
    </xf>
    <xf numFmtId="1" fontId="15" fillId="0" borderId="0" xfId="134" applyNumberFormat="1" applyFont="1" applyFill="1" applyBorder="1" applyAlignment="1" applyProtection="1">
      <alignment horizontal="center" wrapText="1"/>
    </xf>
    <xf numFmtId="0" fontId="17" fillId="0" borderId="0" xfId="134" applyFont="1" applyFill="1" applyBorder="1" applyAlignment="1" applyProtection="1">
      <alignment vertical="top" wrapText="1"/>
    </xf>
    <xf numFmtId="0" fontId="17" fillId="0" borderId="0" xfId="134" applyFont="1" applyFill="1" applyBorder="1" applyAlignment="1" applyProtection="1">
      <alignment wrapText="1"/>
    </xf>
    <xf numFmtId="0" fontId="15" fillId="0" borderId="0" xfId="134" applyFont="1" applyFill="1" applyBorder="1" applyAlignment="1" applyProtection="1">
      <alignment wrapText="1"/>
    </xf>
    <xf numFmtId="0" fontId="17" fillId="0" borderId="0" xfId="134" applyFont="1" applyFill="1" applyAlignment="1" applyProtection="1">
      <alignment wrapText="1"/>
    </xf>
    <xf numFmtId="0" fontId="6" fillId="0" borderId="0" xfId="134" applyFont="1" applyFill="1" applyBorder="1" applyAlignment="1" applyProtection="1">
      <alignment wrapText="1"/>
    </xf>
    <xf numFmtId="0" fontId="15" fillId="0" borderId="0" xfId="134" applyFont="1" applyFill="1" applyAlignment="1" applyProtection="1">
      <alignment wrapText="1"/>
    </xf>
    <xf numFmtId="0" fontId="1" fillId="0" borderId="12" xfId="135" applyFont="1" applyBorder="1" applyAlignment="1" applyProtection="1">
      <alignment vertical="center" wrapText="1"/>
    </xf>
    <xf numFmtId="0" fontId="5" fillId="0" borderId="0" xfId="0" applyFont="1" applyBorder="1" applyAlignment="1" applyProtection="1">
      <alignment wrapText="1"/>
    </xf>
    <xf numFmtId="0" fontId="5" fillId="0" borderId="0" xfId="0" applyFont="1" applyFill="1" applyBorder="1" applyAlignment="1" applyProtection="1">
      <alignment wrapText="1"/>
    </xf>
    <xf numFmtId="4" fontId="3" fillId="26" borderId="15" xfId="0" applyNumberFormat="1" applyFont="1" applyFill="1" applyBorder="1" applyAlignment="1" applyProtection="1">
      <alignment wrapText="1"/>
      <protection locked="0"/>
    </xf>
    <xf numFmtId="0" fontId="0" fillId="0" borderId="0" xfId="0" applyProtection="1"/>
    <xf numFmtId="0" fontId="0" fillId="0" borderId="0" xfId="0" applyBorder="1" applyAlignment="1" applyProtection="1">
      <alignment wrapText="1"/>
    </xf>
    <xf numFmtId="0" fontId="3" fillId="0" borderId="0" xfId="0" applyFont="1" applyFill="1" applyAlignment="1" applyProtection="1">
      <alignment horizontal="left"/>
    </xf>
    <xf numFmtId="0" fontId="4" fillId="0" borderId="0" xfId="0" applyFont="1" applyBorder="1" applyAlignment="1" applyProtection="1">
      <alignment vertical="center" wrapText="1"/>
    </xf>
    <xf numFmtId="0" fontId="4" fillId="0" borderId="0" xfId="0" applyFont="1" applyFill="1" applyBorder="1" applyProtection="1"/>
    <xf numFmtId="0" fontId="3" fillId="0" borderId="0" xfId="130" applyFont="1" applyFill="1" applyBorder="1" applyAlignment="1" applyProtection="1">
      <alignment horizontal="left" vertical="center" wrapText="1"/>
    </xf>
    <xf numFmtId="0" fontId="0" fillId="0" borderId="0" xfId="0" applyFill="1" applyProtection="1"/>
    <xf numFmtId="0" fontId="39" fillId="0" borderId="0" xfId="0" applyFont="1" applyProtection="1"/>
    <xf numFmtId="0" fontId="39" fillId="0" borderId="0" xfId="0" applyFont="1" applyFill="1" applyProtection="1"/>
    <xf numFmtId="0" fontId="8" fillId="0" borderId="0" xfId="0" applyFont="1" applyFill="1" applyBorder="1" applyAlignment="1" applyProtection="1">
      <alignment horizontal="center"/>
    </xf>
    <xf numFmtId="0" fontId="17" fillId="0" borderId="59" xfId="0" applyFont="1" applyBorder="1" applyAlignment="1" applyProtection="1">
      <alignment vertical="center" wrapText="1"/>
    </xf>
    <xf numFmtId="0" fontId="17" fillId="0" borderId="50" xfId="0" applyFont="1" applyBorder="1" applyAlignment="1" applyProtection="1">
      <alignment vertical="center" wrapText="1"/>
    </xf>
    <xf numFmtId="0" fontId="17" fillId="0" borderId="0" xfId="0" applyFont="1" applyBorder="1" applyAlignment="1" applyProtection="1">
      <alignment vertical="center" wrapText="1"/>
    </xf>
    <xf numFmtId="0" fontId="17" fillId="0" borderId="0" xfId="0" applyFont="1" applyFill="1" applyBorder="1" applyAlignment="1" applyProtection="1">
      <alignment vertical="center" wrapText="1"/>
    </xf>
    <xf numFmtId="164" fontId="17" fillId="0" borderId="0" xfId="0" applyNumberFormat="1" applyFont="1" applyFill="1" applyBorder="1" applyAlignment="1" applyProtection="1">
      <alignment horizontal="center"/>
    </xf>
    <xf numFmtId="0" fontId="0" fillId="0" borderId="0" xfId="0" applyBorder="1" applyProtection="1"/>
    <xf numFmtId="0" fontId="0" fillId="0" borderId="0" xfId="0" applyFill="1" applyBorder="1" applyProtection="1"/>
    <xf numFmtId="0" fontId="4" fillId="0" borderId="0" xfId="0" applyFont="1" applyFill="1" applyProtection="1"/>
    <xf numFmtId="0" fontId="39"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6" fillId="0" borderId="0" xfId="0" applyFont="1" applyProtection="1"/>
    <xf numFmtId="0" fontId="41" fillId="0" borderId="0" xfId="0" applyFont="1" applyFill="1" applyBorder="1" applyAlignment="1" applyProtection="1">
      <alignment horizontal="left" vertical="center" wrapText="1"/>
    </xf>
    <xf numFmtId="0" fontId="41" fillId="0" borderId="0" xfId="0" applyFont="1" applyFill="1" applyProtection="1"/>
    <xf numFmtId="0" fontId="4" fillId="0" borderId="0" xfId="0" applyFont="1" applyAlignment="1" applyProtection="1">
      <alignment horizontal="left"/>
    </xf>
    <xf numFmtId="9" fontId="4" fillId="0" borderId="0" xfId="0" applyNumberFormat="1" applyFont="1" applyFill="1" applyAlignment="1" applyProtection="1">
      <alignment horizontal="left"/>
    </xf>
    <xf numFmtId="6" fontId="4" fillId="0" borderId="0" xfId="0" applyNumberFormat="1" applyFont="1" applyAlignment="1" applyProtection="1">
      <alignment horizontal="left"/>
    </xf>
    <xf numFmtId="0" fontId="42" fillId="0" borderId="0" xfId="0" applyFont="1" applyFill="1" applyBorder="1" applyAlignment="1" applyProtection="1">
      <alignment horizontal="left" vertical="center" wrapText="1"/>
    </xf>
    <xf numFmtId="0" fontId="43" fillId="0" borderId="0" xfId="0" applyFont="1" applyFill="1" applyProtection="1"/>
    <xf numFmtId="49" fontId="40" fillId="0" borderId="0" xfId="0" quotePrefix="1" applyNumberFormat="1" applyFont="1" applyProtection="1"/>
    <xf numFmtId="168" fontId="4" fillId="0" borderId="0" xfId="100" applyNumberFormat="1" applyFont="1" applyAlignment="1" applyProtection="1">
      <alignment horizontal="left"/>
    </xf>
    <xf numFmtId="0" fontId="17" fillId="0" borderId="0" xfId="0" applyFont="1" applyFill="1" applyProtection="1"/>
    <xf numFmtId="0" fontId="43" fillId="0" borderId="0" xfId="0" applyFont="1" applyProtection="1"/>
    <xf numFmtId="0" fontId="42" fillId="0" borderId="0" xfId="0" applyFont="1" applyProtection="1"/>
    <xf numFmtId="0" fontId="41" fillId="0" borderId="0" xfId="0" applyFont="1" applyProtection="1"/>
    <xf numFmtId="0" fontId="17" fillId="0" borderId="12" xfId="0" applyFont="1" applyFill="1" applyBorder="1" applyAlignment="1" applyProtection="1">
      <alignment horizontal="left"/>
    </xf>
    <xf numFmtId="166" fontId="17" fillId="0" borderId="0" xfId="0" applyNumberFormat="1" applyFont="1" applyFill="1" applyBorder="1" applyAlignment="1" applyProtection="1">
      <alignment horizontal="center"/>
    </xf>
    <xf numFmtId="0" fontId="44" fillId="27" borderId="0" xfId="0" applyFont="1" applyFill="1" applyBorder="1" applyAlignment="1" applyProtection="1"/>
    <xf numFmtId="0" fontId="44" fillId="0" borderId="0" xfId="0" applyFont="1" applyProtection="1"/>
    <xf numFmtId="0" fontId="6" fillId="0" borderId="0" xfId="124" applyFont="1" applyFill="1" applyBorder="1" applyAlignment="1" applyProtection="1">
      <alignment horizontal="left" vertical="center"/>
    </xf>
    <xf numFmtId="0" fontId="3" fillId="0" borderId="54" xfId="0" applyFont="1" applyFill="1" applyBorder="1" applyAlignment="1" applyProtection="1">
      <alignment wrapText="1"/>
    </xf>
    <xf numFmtId="0" fontId="3" fillId="26" borderId="15" xfId="0" applyFont="1" applyFill="1" applyBorder="1" applyAlignment="1" applyProtection="1">
      <alignment wrapText="1"/>
      <protection locked="0"/>
    </xf>
    <xf numFmtId="0" fontId="6" fillId="0" borderId="0" xfId="128" applyFont="1" applyFill="1" applyBorder="1" applyAlignment="1" applyProtection="1">
      <alignment horizontal="left" vertical="center" wrapText="1"/>
    </xf>
    <xf numFmtId="0" fontId="6" fillId="0" borderId="0" xfId="128" applyFont="1" applyFill="1" applyBorder="1" applyAlignment="1" applyProtection="1">
      <alignment horizontal="left" vertical="center"/>
    </xf>
    <xf numFmtId="4" fontId="3" fillId="0" borderId="0" xfId="0" applyNumberFormat="1" applyFont="1" applyFill="1" applyBorder="1" applyAlignment="1" applyProtection="1">
      <alignment wrapText="1"/>
    </xf>
    <xf numFmtId="0" fontId="3" fillId="28" borderId="55" xfId="131" applyFont="1" applyFill="1" applyBorder="1" applyAlignment="1" applyProtection="1">
      <alignment horizontal="center" vertical="center" wrapText="1"/>
      <protection locked="0"/>
    </xf>
    <xf numFmtId="0" fontId="45" fillId="27" borderId="0" xfId="132" applyFont="1" applyFill="1" applyBorder="1" applyAlignment="1" applyProtection="1">
      <alignment vertical="center"/>
    </xf>
    <xf numFmtId="0" fontId="45" fillId="0" borderId="0" xfId="0" applyFont="1" applyAlignment="1" applyProtection="1"/>
    <xf numFmtId="0" fontId="45" fillId="0" borderId="0" xfId="0" applyFont="1" applyProtection="1"/>
    <xf numFmtId="0" fontId="39" fillId="0" borderId="0" xfId="0" applyFont="1" applyAlignment="1" applyProtection="1"/>
    <xf numFmtId="0" fontId="39" fillId="0" borderId="0" xfId="0" applyFont="1" applyAlignment="1" applyProtection="1">
      <alignment horizontal="left"/>
    </xf>
    <xf numFmtId="0" fontId="40" fillId="0" borderId="0" xfId="0" applyFont="1" applyAlignment="1" applyProtection="1">
      <alignment horizontal="left"/>
    </xf>
    <xf numFmtId="0" fontId="4" fillId="0" borderId="0" xfId="0" applyFont="1" applyFill="1" applyAlignment="1" applyProtection="1">
      <alignment horizontal="left"/>
    </xf>
    <xf numFmtId="0" fontId="6" fillId="0" borderId="0" xfId="0" applyFont="1" applyFill="1" applyBorder="1" applyAlignment="1" applyProtection="1">
      <alignment horizontal="center" vertical="center"/>
    </xf>
    <xf numFmtId="0" fontId="3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wrapText="1"/>
    </xf>
    <xf numFmtId="0" fontId="15" fillId="0" borderId="0" xfId="0" applyFont="1" applyFill="1" applyBorder="1" applyAlignment="1" applyProtection="1">
      <alignment horizontal="center" wrapText="1"/>
    </xf>
    <xf numFmtId="0" fontId="15" fillId="0" borderId="0" xfId="0" applyFont="1" applyFill="1" applyBorder="1" applyAlignment="1" applyProtection="1">
      <alignment horizontal="center"/>
    </xf>
    <xf numFmtId="0" fontId="17"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Continuous" vertical="center"/>
    </xf>
    <xf numFmtId="0" fontId="0" fillId="0" borderId="0" xfId="0" applyFill="1" applyBorder="1" applyAlignment="1" applyProtection="1">
      <alignment horizontal="centerContinuous" vertical="center"/>
    </xf>
    <xf numFmtId="0" fontId="3" fillId="0" borderId="0" xfId="0" applyFont="1" applyBorder="1" applyAlignment="1" applyProtection="1">
      <alignment horizontal="right" vertical="center" wrapText="1"/>
    </xf>
    <xf numFmtId="169" fontId="3" fillId="0" borderId="15" xfId="0" applyNumberFormat="1" applyFont="1" applyFill="1" applyBorder="1" applyAlignment="1" applyProtection="1">
      <alignment horizontal="left" vertical="center" wrapText="1"/>
    </xf>
    <xf numFmtId="169" fontId="3" fillId="0" borderId="23"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center"/>
    </xf>
    <xf numFmtId="42" fontId="3" fillId="0" borderId="0" xfId="0" applyNumberFormat="1" applyFont="1" applyFill="1" applyBorder="1" applyAlignment="1" applyProtection="1">
      <alignment horizontal="left" vertical="center"/>
    </xf>
    <xf numFmtId="169" fontId="3" fillId="0" borderId="63" xfId="0" applyNumberFormat="1" applyFont="1" applyFill="1" applyBorder="1" applyAlignment="1" applyProtection="1">
      <alignment horizontal="left" vertical="center" wrapText="1"/>
    </xf>
    <xf numFmtId="0" fontId="3" fillId="27" borderId="0" xfId="0" applyFont="1" applyFill="1" applyBorder="1" applyAlignment="1" applyProtection="1">
      <alignment horizontal="left" vertical="center"/>
    </xf>
    <xf numFmtId="42" fontId="3" fillId="27" borderId="0" xfId="0" applyNumberFormat="1" applyFont="1" applyFill="1" applyBorder="1" applyAlignment="1" applyProtection="1">
      <alignment horizontal="left" vertical="center"/>
    </xf>
    <xf numFmtId="0" fontId="3" fillId="0" borderId="53" xfId="0" applyFont="1" applyFill="1" applyBorder="1" applyAlignment="1" applyProtection="1">
      <alignment horizontal="left" vertical="center" wrapText="1"/>
    </xf>
    <xf numFmtId="0" fontId="3" fillId="27" borderId="53" xfId="0" applyFont="1" applyFill="1" applyBorder="1" applyAlignment="1" applyProtection="1">
      <alignment horizontal="left" vertical="center" wrapText="1"/>
    </xf>
    <xf numFmtId="169" fontId="3" fillId="27" borderId="30" xfId="0" applyNumberFormat="1"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vertical="center"/>
    </xf>
    <xf numFmtId="0" fontId="3" fillId="0" borderId="0" xfId="0" applyNumberFormat="1" applyFont="1" applyProtection="1"/>
    <xf numFmtId="0" fontId="3" fillId="0" borderId="54" xfId="0" applyFont="1" applyFill="1" applyBorder="1" applyAlignment="1" applyProtection="1">
      <alignment horizontal="left" vertical="center" wrapText="1"/>
    </xf>
    <xf numFmtId="0" fontId="3" fillId="27" borderId="54" xfId="0" applyFont="1" applyFill="1" applyBorder="1" applyAlignment="1" applyProtection="1">
      <alignment horizontal="left" vertical="center" wrapText="1"/>
    </xf>
    <xf numFmtId="169" fontId="3" fillId="27" borderId="54" xfId="0" applyNumberFormat="1" applyFont="1" applyFill="1" applyBorder="1" applyAlignment="1" applyProtection="1">
      <alignment horizontal="left" vertical="center" wrapText="1"/>
    </xf>
    <xf numFmtId="0" fontId="1" fillId="0" borderId="0" xfId="0" applyFont="1" applyFill="1" applyAlignment="1" applyProtection="1">
      <alignment vertical="center"/>
    </xf>
    <xf numFmtId="8" fontId="0" fillId="0" borderId="0" xfId="0" applyNumberFormat="1" applyFill="1" applyBorder="1" applyAlignment="1" applyProtection="1">
      <alignment horizontal="right" vertical="center"/>
    </xf>
    <xf numFmtId="9" fontId="17" fillId="0" borderId="0" xfId="0" applyNumberFormat="1" applyFont="1" applyFill="1" applyBorder="1" applyAlignment="1" applyProtection="1">
      <alignment horizontal="center" vertical="center" wrapText="1"/>
    </xf>
    <xf numFmtId="3" fontId="17" fillId="0" borderId="0" xfId="0" applyNumberFormat="1" applyFont="1" applyFill="1" applyBorder="1" applyAlignment="1" applyProtection="1">
      <alignment horizontal="right"/>
    </xf>
    <xf numFmtId="0" fontId="0" fillId="0" borderId="0" xfId="0" applyFill="1" applyAlignment="1" applyProtection="1">
      <alignment vertical="center"/>
    </xf>
    <xf numFmtId="0" fontId="0" fillId="0" borderId="0" xfId="0" applyAlignment="1" applyProtection="1">
      <alignment vertical="center"/>
    </xf>
    <xf numFmtId="0" fontId="6" fillId="27" borderId="53" xfId="0" applyFont="1" applyFill="1" applyBorder="1" applyAlignment="1" applyProtection="1">
      <alignment horizontal="left" vertical="center"/>
    </xf>
    <xf numFmtId="0" fontId="6" fillId="27" borderId="30" xfId="0" applyFont="1" applyFill="1" applyBorder="1" applyAlignment="1" applyProtection="1">
      <alignment horizontal="left" vertical="center"/>
    </xf>
    <xf numFmtId="0" fontId="8" fillId="27" borderId="64" xfId="0" applyFont="1" applyFill="1" applyBorder="1" applyAlignment="1" applyProtection="1">
      <alignment horizontal="centerContinuous"/>
    </xf>
    <xf numFmtId="0" fontId="8" fillId="27" borderId="45" xfId="0" applyFont="1" applyFill="1" applyBorder="1" applyAlignment="1" applyProtection="1">
      <alignment horizontal="centerContinuous" vertical="center"/>
    </xf>
    <xf numFmtId="0" fontId="0" fillId="27" borderId="64" xfId="0" applyFill="1" applyBorder="1" applyAlignment="1" applyProtection="1"/>
    <xf numFmtId="0" fontId="6" fillId="27" borderId="45" xfId="0" applyFont="1" applyFill="1" applyBorder="1" applyAlignment="1" applyProtection="1">
      <alignment horizontal="left" vertical="center"/>
    </xf>
    <xf numFmtId="0" fontId="0" fillId="27" borderId="64" xfId="0" applyFill="1" applyBorder="1" applyProtection="1"/>
    <xf numFmtId="0" fontId="12" fillId="27" borderId="64" xfId="0" applyFont="1" applyFill="1" applyBorder="1" applyProtection="1"/>
    <xf numFmtId="0" fontId="13" fillId="27" borderId="45" xfId="0" applyFont="1" applyFill="1" applyBorder="1" applyAlignment="1" applyProtection="1">
      <alignment horizontal="left" vertical="center"/>
    </xf>
    <xf numFmtId="0" fontId="14" fillId="27" borderId="45" xfId="0" applyFont="1" applyFill="1" applyBorder="1" applyAlignment="1" applyProtection="1">
      <alignment horizontal="left" vertical="center" wrapText="1"/>
    </xf>
    <xf numFmtId="0" fontId="1" fillId="27" borderId="64" xfId="0" applyFont="1" applyFill="1" applyBorder="1" applyAlignment="1" applyProtection="1">
      <alignment vertical="center"/>
    </xf>
    <xf numFmtId="14" fontId="15" fillId="27" borderId="45" xfId="0" applyNumberFormat="1" applyFont="1" applyFill="1" applyBorder="1" applyAlignment="1" applyProtection="1">
      <alignment horizontal="right" vertical="center"/>
    </xf>
    <xf numFmtId="0" fontId="0" fillId="27" borderId="64" xfId="0" applyFill="1" applyBorder="1" applyAlignment="1" applyProtection="1">
      <alignment vertical="center"/>
    </xf>
    <xf numFmtId="0" fontId="0" fillId="0" borderId="45" xfId="0" applyBorder="1" applyProtection="1"/>
    <xf numFmtId="0" fontId="1" fillId="27" borderId="36" xfId="0" applyFont="1" applyFill="1" applyBorder="1" applyProtection="1"/>
    <xf numFmtId="0" fontId="3" fillId="0" borderId="54" xfId="0" applyFont="1" applyFill="1" applyBorder="1" applyProtection="1"/>
    <xf numFmtId="0" fontId="1" fillId="27" borderId="54" xfId="0" applyFont="1" applyFill="1" applyBorder="1" applyProtection="1"/>
    <xf numFmtId="0" fontId="15" fillId="27" borderId="65" xfId="0" applyFont="1" applyFill="1" applyBorder="1" applyAlignment="1" applyProtection="1">
      <alignment horizontal="right" vertical="center"/>
    </xf>
    <xf numFmtId="4" fontId="4" fillId="27" borderId="42" xfId="0" applyNumberFormat="1" applyFont="1" applyFill="1" applyBorder="1" applyProtection="1"/>
    <xf numFmtId="4" fontId="2" fillId="27" borderId="42" xfId="104" applyNumberFormat="1" applyFill="1" applyBorder="1" applyAlignment="1" applyProtection="1"/>
    <xf numFmtId="4" fontId="2" fillId="27" borderId="42" xfId="104" applyNumberFormat="1" applyFont="1" applyFill="1" applyBorder="1" applyAlignment="1" applyProtection="1"/>
    <xf numFmtId="4" fontId="6" fillId="2" borderId="42" xfId="0" applyNumberFormat="1" applyFont="1" applyFill="1" applyBorder="1" applyProtection="1"/>
    <xf numFmtId="4" fontId="4" fillId="27" borderId="15" xfId="0" applyNumberFormat="1" applyFont="1" applyFill="1" applyBorder="1" applyProtection="1"/>
    <xf numFmtId="4" fontId="4" fillId="26" borderId="15" xfId="0" applyNumberFormat="1" applyFont="1" applyFill="1" applyBorder="1" applyProtection="1"/>
    <xf numFmtId="4" fontId="2" fillId="2" borderId="42" xfId="104" applyNumberFormat="1" applyFill="1" applyBorder="1" applyAlignment="1" applyProtection="1"/>
    <xf numFmtId="4" fontId="6" fillId="27" borderId="42" xfId="0" applyNumberFormat="1" applyFont="1" applyFill="1" applyBorder="1" applyAlignment="1" applyProtection="1">
      <alignment vertical="top" wrapText="1"/>
    </xf>
    <xf numFmtId="0" fontId="7" fillId="27" borderId="42" xfId="0" applyFont="1" applyFill="1" applyBorder="1" applyAlignment="1" applyProtection="1">
      <alignment vertical="center" wrapText="1"/>
    </xf>
    <xf numFmtId="4" fontId="4" fillId="0" borderId="42" xfId="0" applyNumberFormat="1" applyFont="1" applyFill="1" applyBorder="1" applyProtection="1"/>
    <xf numFmtId="4" fontId="4" fillId="27" borderId="42" xfId="0" applyNumberFormat="1" applyFont="1" applyFill="1" applyBorder="1" applyAlignment="1" applyProtection="1">
      <alignment vertical="top" wrapText="1"/>
    </xf>
    <xf numFmtId="4" fontId="6" fillId="0" borderId="42" xfId="0" applyNumberFormat="1" applyFont="1" applyFill="1" applyBorder="1" applyProtection="1"/>
    <xf numFmtId="4" fontId="4" fillId="27" borderId="23" xfId="0" applyNumberFormat="1" applyFont="1" applyFill="1" applyBorder="1" applyProtection="1"/>
    <xf numFmtId="4" fontId="6" fillId="2" borderId="31" xfId="0" applyNumberFormat="1" applyFont="1" applyFill="1" applyBorder="1" applyProtection="1"/>
    <xf numFmtId="0" fontId="49" fillId="0" borderId="31" xfId="0" applyFont="1" applyBorder="1"/>
    <xf numFmtId="0" fontId="4" fillId="0" borderId="23" xfId="0" applyFont="1" applyBorder="1" applyProtection="1"/>
    <xf numFmtId="0" fontId="17" fillId="0" borderId="27" xfId="0" applyFont="1" applyFill="1" applyBorder="1" applyAlignment="1" applyProtection="1">
      <alignment vertical="center" wrapText="1"/>
    </xf>
    <xf numFmtId="14" fontId="3" fillId="0" borderId="64" xfId="0" applyNumberFormat="1" applyFont="1" applyFill="1" applyBorder="1" applyAlignment="1" applyProtection="1">
      <alignment wrapText="1"/>
    </xf>
    <xf numFmtId="4" fontId="4" fillId="0" borderId="42" xfId="0" applyNumberFormat="1" applyFont="1" applyFill="1" applyBorder="1" applyAlignment="1" applyProtection="1">
      <alignment vertical="center" wrapText="1"/>
    </xf>
    <xf numFmtId="14" fontId="3" fillId="0" borderId="15" xfId="0" applyNumberFormat="1" applyFont="1" applyFill="1" applyBorder="1" applyAlignment="1" applyProtection="1">
      <alignment horizontal="center" vertical="center" wrapText="1"/>
    </xf>
    <xf numFmtId="4" fontId="3" fillId="0" borderId="51" xfId="0" applyNumberFormat="1" applyFont="1" applyFill="1" applyBorder="1" applyAlignment="1" applyProtection="1">
      <alignment wrapText="1"/>
    </xf>
    <xf numFmtId="4" fontId="3" fillId="0" borderId="54" xfId="0" applyNumberFormat="1" applyFont="1" applyFill="1" applyBorder="1" applyAlignment="1" applyProtection="1">
      <alignment wrapText="1"/>
    </xf>
    <xf numFmtId="4" fontId="3" fillId="27" borderId="51" xfId="0" applyNumberFormat="1" applyFont="1" applyFill="1" applyBorder="1" applyAlignment="1" applyProtection="1">
      <alignment wrapText="1"/>
    </xf>
    <xf numFmtId="0" fontId="0" fillId="27" borderId="0" xfId="0" applyFill="1" applyBorder="1" applyAlignment="1" applyProtection="1">
      <alignment horizontal="left" vertical="center"/>
    </xf>
    <xf numFmtId="0" fontId="4" fillId="0" borderId="0" xfId="0" applyFont="1" applyFill="1" applyBorder="1" applyAlignment="1" applyProtection="1"/>
    <xf numFmtId="0" fontId="4" fillId="0" borderId="0" xfId="135" applyFont="1" applyBorder="1" applyAlignment="1" applyProtection="1">
      <alignment vertical="center" wrapText="1"/>
    </xf>
    <xf numFmtId="0" fontId="4" fillId="0" borderId="0" xfId="0" applyFont="1" applyFill="1" applyBorder="1" applyAlignment="1" applyProtection="1">
      <alignment wrapText="1"/>
    </xf>
    <xf numFmtId="0" fontId="4" fillId="0" borderId="0" xfId="0" applyFont="1" applyBorder="1" applyAlignment="1" applyProtection="1">
      <alignment wrapText="1"/>
    </xf>
    <xf numFmtId="4" fontId="4" fillId="0" borderId="42" xfId="0" applyNumberFormat="1" applyFont="1" applyFill="1" applyBorder="1" applyAlignment="1" applyProtection="1">
      <alignment horizontal="left" vertical="top" wrapText="1"/>
    </xf>
    <xf numFmtId="0" fontId="8" fillId="0" borderId="0" xfId="132" applyFont="1" applyFill="1" applyBorder="1" applyAlignment="1" applyProtection="1">
      <alignment vertical="center"/>
    </xf>
    <xf numFmtId="0" fontId="13" fillId="0" borderId="0" xfId="0" applyFont="1" applyFill="1" applyAlignment="1" applyProtection="1">
      <alignment horizontal="justify" vertical="center" wrapText="1"/>
    </xf>
    <xf numFmtId="2" fontId="3" fillId="0" borderId="0" xfId="0" applyNumberFormat="1" applyFont="1" applyAlignment="1" applyProtection="1">
      <alignment wrapText="1"/>
    </xf>
    <xf numFmtId="14" fontId="0" fillId="27" borderId="0" xfId="0" applyNumberFormat="1" applyFill="1" applyProtection="1"/>
    <xf numFmtId="0" fontId="51" fillId="0" borderId="0" xfId="104" quotePrefix="1" applyFont="1" applyFill="1" applyAlignment="1" applyProtection="1">
      <alignment vertical="center"/>
    </xf>
    <xf numFmtId="0" fontId="51" fillId="0" borderId="0" xfId="104" quotePrefix="1" applyFont="1" applyAlignment="1" applyProtection="1">
      <alignment horizontal="center" vertical="center"/>
    </xf>
    <xf numFmtId="0" fontId="4" fillId="0" borderId="0" xfId="126" applyFont="1" applyAlignment="1" applyProtection="1">
      <alignment vertical="center"/>
    </xf>
    <xf numFmtId="8" fontId="4" fillId="0" borderId="0" xfId="126" applyNumberFormat="1" applyFont="1" applyAlignment="1" applyProtection="1">
      <alignment vertical="center"/>
    </xf>
    <xf numFmtId="167" fontId="4" fillId="0" borderId="0" xfId="126" applyNumberFormat="1" applyFont="1" applyAlignment="1" applyProtection="1">
      <alignment vertical="center"/>
    </xf>
    <xf numFmtId="166" fontId="4" fillId="0" borderId="0" xfId="126" applyNumberFormat="1" applyFont="1" applyAlignment="1" applyProtection="1">
      <alignment vertical="center"/>
    </xf>
    <xf numFmtId="164" fontId="4" fillId="0" borderId="0" xfId="126" applyNumberFormat="1" applyFont="1" applyAlignment="1" applyProtection="1">
      <alignment vertical="center"/>
    </xf>
    <xf numFmtId="4" fontId="6" fillId="0" borderId="42" xfId="133" applyNumberFormat="1" applyFont="1" applyFill="1" applyBorder="1" applyAlignment="1" applyProtection="1">
      <alignment wrapText="1"/>
    </xf>
    <xf numFmtId="4" fontId="4" fillId="0" borderId="42" xfId="133" applyNumberFormat="1" applyFont="1" applyFill="1" applyBorder="1" applyProtection="1"/>
    <xf numFmtId="4" fontId="6" fillId="0" borderId="42" xfId="133" applyNumberFormat="1" applyFont="1" applyFill="1" applyBorder="1" applyAlignment="1" applyProtection="1">
      <alignment vertical="top" wrapText="1"/>
    </xf>
    <xf numFmtId="4" fontId="4" fillId="0" borderId="42" xfId="133" applyNumberFormat="1" applyFont="1" applyFill="1" applyBorder="1" applyAlignment="1" applyProtection="1">
      <alignment vertical="center"/>
    </xf>
    <xf numFmtId="4" fontId="4" fillId="0" borderId="42" xfId="133" applyNumberFormat="1" applyFont="1" applyFill="1" applyBorder="1" applyAlignment="1" applyProtection="1">
      <alignment vertical="center" wrapText="1"/>
    </xf>
    <xf numFmtId="0" fontId="52" fillId="0" borderId="0" xfId="125" applyFont="1" applyBorder="1" applyProtection="1"/>
    <xf numFmtId="166" fontId="41" fillId="0" borderId="0" xfId="104" quotePrefix="1" applyNumberFormat="1" applyFont="1" applyFill="1" applyAlignment="1" applyProtection="1">
      <alignment vertical="center"/>
    </xf>
    <xf numFmtId="0" fontId="41" fillId="0" borderId="0" xfId="104" quotePrefix="1" applyFont="1" applyAlignment="1" applyProtection="1">
      <alignment horizontal="center" vertical="center"/>
    </xf>
    <xf numFmtId="8" fontId="41" fillId="0" borderId="0" xfId="104" quotePrefix="1" applyNumberFormat="1" applyFont="1" applyFill="1" applyAlignment="1" applyProtection="1">
      <alignment vertical="center"/>
    </xf>
    <xf numFmtId="0" fontId="41" fillId="0" borderId="0" xfId="104" quotePrefix="1" applyFont="1" applyFill="1" applyAlignment="1" applyProtection="1">
      <alignment vertical="center"/>
    </xf>
    <xf numFmtId="164" fontId="41" fillId="0" borderId="0" xfId="104" quotePrefix="1" applyNumberFormat="1" applyFont="1" applyFill="1" applyAlignment="1" applyProtection="1">
      <alignment vertical="center"/>
    </xf>
    <xf numFmtId="0" fontId="4" fillId="0" borderId="19" xfId="126" applyFont="1" applyBorder="1" applyAlignment="1" applyProtection="1">
      <alignment vertical="center"/>
    </xf>
    <xf numFmtId="0" fontId="6" fillId="0" borderId="15" xfId="126" applyFont="1" applyFill="1" applyBorder="1" applyAlignment="1" applyProtection="1">
      <alignment horizontal="center" vertical="center" wrapText="1"/>
    </xf>
    <xf numFmtId="0" fontId="4" fillId="0" borderId="33" xfId="126" applyFont="1" applyBorder="1" applyAlignment="1" applyProtection="1">
      <alignment vertical="center"/>
    </xf>
    <xf numFmtId="8" fontId="4" fillId="0" borderId="19" xfId="126" applyNumberFormat="1" applyFont="1" applyBorder="1" applyAlignment="1" applyProtection="1">
      <alignment vertical="center"/>
    </xf>
    <xf numFmtId="0" fontId="4" fillId="0" borderId="12" xfId="126" applyFont="1" applyBorder="1" applyAlignment="1" applyProtection="1">
      <alignment vertical="center"/>
    </xf>
    <xf numFmtId="0" fontId="4" fillId="0" borderId="24" xfId="126" applyFont="1" applyBorder="1" applyAlignment="1" applyProtection="1">
      <alignment vertical="center"/>
    </xf>
    <xf numFmtId="0" fontId="4" fillId="0" borderId="21" xfId="126" applyFont="1" applyBorder="1" applyAlignment="1" applyProtection="1">
      <alignment vertical="center"/>
    </xf>
    <xf numFmtId="0" fontId="4" fillId="0" borderId="66" xfId="126" applyFont="1" applyBorder="1" applyAlignment="1" applyProtection="1">
      <alignment vertical="center"/>
    </xf>
    <xf numFmtId="164" fontId="4" fillId="26" borderId="15" xfId="126" applyNumberFormat="1" applyFont="1" applyFill="1" applyBorder="1" applyAlignment="1" applyProtection="1">
      <alignment vertical="center"/>
      <protection locked="0"/>
    </xf>
    <xf numFmtId="0" fontId="4" fillId="0" borderId="22" xfId="126" applyFont="1" applyBorder="1" applyAlignment="1" applyProtection="1">
      <alignment vertical="center"/>
    </xf>
    <xf numFmtId="0" fontId="4" fillId="0" borderId="0" xfId="126" applyFont="1" applyBorder="1" applyAlignment="1" applyProtection="1">
      <alignment vertical="center"/>
    </xf>
    <xf numFmtId="8" fontId="4" fillId="0" borderId="21" xfId="126" applyNumberFormat="1" applyFont="1" applyBorder="1" applyAlignment="1" applyProtection="1">
      <alignment vertical="center"/>
    </xf>
    <xf numFmtId="164" fontId="4" fillId="0" borderId="0" xfId="126" applyNumberFormat="1" applyFont="1" applyBorder="1" applyAlignment="1" applyProtection="1">
      <alignment vertical="center"/>
    </xf>
    <xf numFmtId="166" fontId="51" fillId="0" borderId="0" xfId="104" quotePrefix="1" applyNumberFormat="1" applyFont="1" applyFill="1" applyAlignment="1" applyProtection="1">
      <alignment vertical="center"/>
    </xf>
    <xf numFmtId="164" fontId="51" fillId="0" borderId="0" xfId="104" quotePrefix="1" applyNumberFormat="1" applyFont="1" applyFill="1" applyAlignment="1" applyProtection="1">
      <alignment vertical="center"/>
    </xf>
    <xf numFmtId="8" fontId="51" fillId="0" borderId="0" xfId="104" quotePrefix="1" applyNumberFormat="1" applyFont="1" applyFill="1" applyAlignment="1" applyProtection="1">
      <alignment vertical="center"/>
    </xf>
    <xf numFmtId="166" fontId="4" fillId="0" borderId="19" xfId="126" applyNumberFormat="1" applyFont="1" applyBorder="1" applyAlignment="1" applyProtection="1">
      <alignment vertical="center"/>
    </xf>
    <xf numFmtId="164" fontId="4" fillId="0" borderId="19" xfId="126" applyNumberFormat="1" applyFont="1" applyBorder="1" applyAlignment="1" applyProtection="1">
      <alignment vertical="center"/>
    </xf>
    <xf numFmtId="167" fontId="4" fillId="0" borderId="19" xfId="126" applyNumberFormat="1" applyFont="1" applyFill="1" applyBorder="1" applyAlignment="1" applyProtection="1">
      <alignment vertical="center"/>
    </xf>
    <xf numFmtId="0" fontId="4" fillId="0" borderId="20" xfId="126" applyFont="1" applyFill="1" applyBorder="1" applyAlignment="1" applyProtection="1">
      <alignment vertical="center"/>
    </xf>
    <xf numFmtId="8" fontId="6" fillId="0" borderId="15" xfId="126" applyNumberFormat="1" applyFont="1" applyFill="1" applyBorder="1" applyAlignment="1" applyProtection="1">
      <alignment horizontal="center" vertical="center" wrapText="1"/>
    </xf>
    <xf numFmtId="164" fontId="6" fillId="0" borderId="15" xfId="126" applyNumberFormat="1" applyFont="1" applyFill="1" applyBorder="1" applyAlignment="1" applyProtection="1">
      <alignment horizontal="center" vertical="center" wrapText="1"/>
    </xf>
    <xf numFmtId="8" fontId="6" fillId="0" borderId="54" xfId="126" applyNumberFormat="1" applyFont="1" applyFill="1" applyBorder="1" applyAlignment="1" applyProtection="1">
      <alignment horizontal="center" vertical="center" wrapText="1"/>
    </xf>
    <xf numFmtId="8" fontId="4" fillId="26" borderId="15" xfId="126" applyNumberFormat="1" applyFont="1" applyFill="1" applyBorder="1" applyAlignment="1" applyProtection="1">
      <alignment horizontal="center" vertical="center" wrapText="1"/>
      <protection locked="0"/>
    </xf>
    <xf numFmtId="166" fontId="4" fillId="26" borderId="26" xfId="126" applyNumberFormat="1" applyFont="1" applyFill="1" applyBorder="1" applyAlignment="1" applyProtection="1">
      <alignment vertical="center"/>
      <protection locked="0"/>
    </xf>
    <xf numFmtId="8" fontId="4" fillId="26" borderId="26" xfId="126" applyNumberFormat="1" applyFont="1" applyFill="1" applyBorder="1" applyAlignment="1" applyProtection="1">
      <alignment vertical="center"/>
      <protection locked="0"/>
    </xf>
    <xf numFmtId="164" fontId="4" fillId="26" borderId="26" xfId="126" applyNumberFormat="1" applyFont="1" applyFill="1" applyBorder="1" applyAlignment="1" applyProtection="1">
      <alignment vertical="center"/>
      <protection locked="0"/>
    </xf>
    <xf numFmtId="8" fontId="4" fillId="26" borderId="15" xfId="126" applyNumberFormat="1" applyFont="1" applyFill="1" applyBorder="1" applyAlignment="1" applyProtection="1">
      <alignment horizontal="center" vertical="center"/>
      <protection locked="0"/>
    </xf>
    <xf numFmtId="8" fontId="4" fillId="26" borderId="26" xfId="126" applyNumberFormat="1" applyFont="1" applyFill="1" applyBorder="1" applyAlignment="1" applyProtection="1">
      <alignment horizontal="center" vertical="center"/>
      <protection locked="0"/>
    </xf>
    <xf numFmtId="166" fontId="4" fillId="26" borderId="15" xfId="126" applyNumberFormat="1" applyFont="1" applyFill="1" applyBorder="1" applyAlignment="1" applyProtection="1">
      <alignment vertical="center"/>
      <protection locked="0"/>
    </xf>
    <xf numFmtId="8" fontId="4" fillId="26" borderId="15" xfId="126" applyNumberFormat="1" applyFont="1" applyFill="1" applyBorder="1" applyAlignment="1" applyProtection="1">
      <alignment vertical="center"/>
      <protection locked="0"/>
    </xf>
    <xf numFmtId="167" fontId="4" fillId="0" borderId="38" xfId="126" applyNumberFormat="1" applyFont="1" applyFill="1" applyBorder="1" applyAlignment="1" applyProtection="1">
      <alignment vertical="center"/>
    </xf>
    <xf numFmtId="166" fontId="4" fillId="0" borderId="0" xfId="126" applyNumberFormat="1" applyFont="1" applyBorder="1" applyAlignment="1" applyProtection="1">
      <alignment vertical="center"/>
    </xf>
    <xf numFmtId="8" fontId="4" fillId="0" borderId="0" xfId="126" applyNumberFormat="1" applyFont="1" applyBorder="1" applyAlignment="1" applyProtection="1">
      <alignment vertical="center"/>
    </xf>
    <xf numFmtId="167" fontId="4" fillId="0" borderId="0" xfId="126" applyNumberFormat="1" applyFont="1" applyBorder="1" applyAlignment="1" applyProtection="1">
      <alignment vertical="center"/>
    </xf>
    <xf numFmtId="166" fontId="4" fillId="0" borderId="21" xfId="126" applyNumberFormat="1" applyFont="1" applyBorder="1" applyAlignment="1" applyProtection="1">
      <alignment vertical="center"/>
    </xf>
    <xf numFmtId="164" fontId="4" fillId="0" borderId="21" xfId="126" applyNumberFormat="1" applyFont="1" applyBorder="1" applyAlignment="1" applyProtection="1">
      <alignment vertical="center"/>
    </xf>
    <xf numFmtId="167" fontId="4" fillId="0" borderId="21" xfId="126" applyNumberFormat="1" applyFont="1" applyBorder="1" applyAlignment="1" applyProtection="1">
      <alignment vertical="center"/>
    </xf>
    <xf numFmtId="0" fontId="6" fillId="0" borderId="27" xfId="126" applyFont="1" applyFill="1" applyBorder="1" applyAlignment="1" applyProtection="1">
      <alignment vertical="center"/>
    </xf>
    <xf numFmtId="0" fontId="6" fillId="0" borderId="28" xfId="126" applyFont="1" applyFill="1" applyBorder="1" applyAlignment="1" applyProtection="1">
      <alignment vertical="center"/>
    </xf>
    <xf numFmtId="0" fontId="6" fillId="0" borderId="48" xfId="126" applyFont="1" applyFill="1" applyBorder="1" applyAlignment="1" applyProtection="1">
      <alignment vertical="center" wrapText="1"/>
    </xf>
    <xf numFmtId="0" fontId="6" fillId="0" borderId="61" xfId="126" applyFont="1" applyFill="1" applyBorder="1" applyAlignment="1" applyProtection="1">
      <alignment vertical="center" wrapText="1"/>
    </xf>
    <xf numFmtId="0" fontId="6" fillId="0" borderId="49" xfId="126" applyFont="1" applyFill="1" applyBorder="1" applyAlignment="1" applyProtection="1">
      <alignment vertical="center"/>
    </xf>
    <xf numFmtId="0" fontId="6" fillId="0" borderId="48" xfId="126" applyFont="1" applyFill="1" applyBorder="1" applyAlignment="1" applyProtection="1">
      <alignment vertical="center"/>
    </xf>
    <xf numFmtId="0" fontId="6" fillId="0" borderId="61" xfId="126" applyFont="1" applyFill="1" applyBorder="1" applyAlignment="1" applyProtection="1">
      <alignment vertical="center"/>
    </xf>
    <xf numFmtId="0" fontId="6" fillId="0" borderId="56" xfId="126" applyFont="1" applyFill="1" applyBorder="1" applyAlignment="1" applyProtection="1">
      <alignment horizontal="centerContinuous" vertical="center"/>
    </xf>
    <xf numFmtId="0" fontId="6" fillId="0" borderId="48" xfId="126" applyFont="1" applyFill="1" applyBorder="1" applyAlignment="1" applyProtection="1">
      <alignment horizontal="centerContinuous" vertical="center"/>
    </xf>
    <xf numFmtId="0" fontId="6" fillId="0" borderId="68" xfId="126" applyFont="1" applyFill="1" applyBorder="1" applyAlignment="1" applyProtection="1">
      <alignment horizontal="centerContinuous" vertical="center"/>
    </xf>
    <xf numFmtId="0" fontId="6" fillId="0" borderId="0" xfId="126" applyFont="1" applyBorder="1" applyAlignment="1" applyProtection="1">
      <alignment vertical="center"/>
    </xf>
    <xf numFmtId="0" fontId="6" fillId="0" borderId="21" xfId="126" applyFont="1" applyBorder="1" applyAlignment="1" applyProtection="1">
      <alignment vertical="center"/>
    </xf>
    <xf numFmtId="167" fontId="4" fillId="0" borderId="53" xfId="126" applyNumberFormat="1" applyFont="1" applyFill="1" applyBorder="1" applyAlignment="1" applyProtection="1">
      <alignment vertical="center"/>
    </xf>
    <xf numFmtId="0" fontId="4" fillId="0" borderId="0" xfId="126" applyFont="1" applyFill="1" applyAlignment="1" applyProtection="1">
      <alignment vertical="center"/>
    </xf>
    <xf numFmtId="0" fontId="4" fillId="0" borderId="12" xfId="126" applyFont="1" applyFill="1" applyBorder="1" applyAlignment="1" applyProtection="1">
      <alignment vertical="center"/>
    </xf>
    <xf numFmtId="166" fontId="4" fillId="0" borderId="53" xfId="126" applyNumberFormat="1" applyFont="1" applyFill="1" applyBorder="1" applyAlignment="1" applyProtection="1">
      <alignment vertical="center"/>
    </xf>
    <xf numFmtId="0" fontId="4" fillId="0" borderId="24" xfId="126" applyFont="1" applyFill="1" applyBorder="1" applyAlignment="1" applyProtection="1">
      <alignment vertical="center"/>
    </xf>
    <xf numFmtId="0" fontId="3" fillId="0" borderId="0" xfId="0" applyFont="1" applyFill="1" applyBorder="1" applyAlignment="1" applyProtection="1">
      <alignment horizontal="left" vertical="center" wrapText="1"/>
    </xf>
    <xf numFmtId="0" fontId="3" fillId="27" borderId="0" xfId="0" applyFont="1" applyFill="1" applyBorder="1" applyAlignment="1" applyProtection="1">
      <alignment horizontal="left" vertical="center" wrapText="1"/>
    </xf>
    <xf numFmtId="169" fontId="3" fillId="27" borderId="0" xfId="0" applyNumberFormat="1" applyFont="1" applyFill="1" applyBorder="1" applyAlignment="1" applyProtection="1">
      <alignment horizontal="left" vertical="center" wrapText="1"/>
    </xf>
    <xf numFmtId="0" fontId="0" fillId="0" borderId="0" xfId="0" applyBorder="1" applyAlignment="1" applyProtection="1">
      <alignment vertical="center"/>
    </xf>
    <xf numFmtId="0" fontId="0" fillId="0" borderId="0" xfId="0" applyFill="1" applyBorder="1" applyAlignment="1" applyProtection="1">
      <alignment vertical="center"/>
    </xf>
    <xf numFmtId="169" fontId="3" fillId="0" borderId="30" xfId="0" applyNumberFormat="1" applyFont="1" applyFill="1" applyBorder="1" applyAlignment="1" applyProtection="1">
      <alignment horizontal="left" vertical="center" wrapText="1"/>
    </xf>
    <xf numFmtId="169" fontId="3" fillId="0" borderId="54" xfId="0" applyNumberFormat="1" applyFont="1" applyFill="1" applyBorder="1" applyAlignment="1" applyProtection="1">
      <alignment horizontal="left" vertical="center" wrapText="1"/>
    </xf>
    <xf numFmtId="0" fontId="60" fillId="0" borderId="0" xfId="131" applyFont="1" applyAlignment="1" applyProtection="1">
      <alignment vertical="top" wrapText="1"/>
    </xf>
    <xf numFmtId="167" fontId="4" fillId="0" borderId="28" xfId="126" applyNumberFormat="1" applyFont="1" applyFill="1" applyBorder="1" applyAlignment="1" applyProtection="1">
      <alignment vertical="center"/>
    </xf>
    <xf numFmtId="166" fontId="4" fillId="0" borderId="28" xfId="126" applyNumberFormat="1" applyFont="1" applyFill="1" applyBorder="1" applyAlignment="1" applyProtection="1">
      <alignment vertical="center"/>
    </xf>
    <xf numFmtId="0" fontId="6" fillId="0" borderId="35" xfId="125" applyFont="1" applyFill="1" applyBorder="1" applyAlignment="1" applyProtection="1">
      <alignment horizontal="right" vertical="center"/>
    </xf>
    <xf numFmtId="169" fontId="4" fillId="0" borderId="63" xfId="0" applyNumberFormat="1" applyFont="1" applyFill="1" applyBorder="1" applyAlignment="1" applyProtection="1">
      <alignment horizontal="left" vertical="center" wrapText="1"/>
    </xf>
    <xf numFmtId="167" fontId="4" fillId="0" borderId="17" xfId="126" applyNumberFormat="1" applyFont="1" applyFill="1" applyBorder="1" applyAlignment="1" applyProtection="1">
      <alignment vertical="center"/>
    </xf>
    <xf numFmtId="167" fontId="6" fillId="0" borderId="18" xfId="126" applyNumberFormat="1" applyFont="1" applyBorder="1" applyAlignment="1" applyProtection="1">
      <alignment vertical="center"/>
    </xf>
    <xf numFmtId="167" fontId="6" fillId="0" borderId="18" xfId="126" applyNumberFormat="1" applyFont="1" applyBorder="1" applyAlignment="1" applyProtection="1">
      <alignment horizontal="right" vertical="center"/>
    </xf>
    <xf numFmtId="0" fontId="45" fillId="0" borderId="0" xfId="125" applyFont="1" applyBorder="1" applyProtection="1"/>
    <xf numFmtId="0" fontId="1" fillId="0" borderId="0" xfId="0" applyFont="1" applyFill="1" applyBorder="1" applyAlignment="1" applyProtection="1">
      <alignment horizontal="left" wrapText="1"/>
    </xf>
    <xf numFmtId="0" fontId="45" fillId="0" borderId="0" xfId="0" applyFont="1" applyFill="1" applyBorder="1" applyAlignment="1" applyProtection="1">
      <alignment horizontal="left" vertical="center" wrapText="1"/>
    </xf>
    <xf numFmtId="0" fontId="0" fillId="0" borderId="53" xfId="0" applyFill="1" applyBorder="1" applyProtection="1"/>
    <xf numFmtId="0" fontId="3" fillId="0" borderId="66" xfId="0" applyFont="1" applyBorder="1" applyProtection="1"/>
    <xf numFmtId="0" fontId="0" fillId="0" borderId="43" xfId="0" applyBorder="1" applyAlignment="1" applyProtection="1">
      <alignment horizontal="centerContinuous"/>
    </xf>
    <xf numFmtId="0" fontId="6" fillId="0" borderId="41" xfId="0" applyFont="1" applyFill="1" applyBorder="1" applyAlignment="1" applyProtection="1">
      <alignment horizontal="centerContinuous" vertical="center" wrapText="1"/>
    </xf>
    <xf numFmtId="0" fontId="0" fillId="0" borderId="55" xfId="0" applyBorder="1" applyAlignment="1" applyProtection="1">
      <alignment horizontal="centerContinuous"/>
    </xf>
    <xf numFmtId="164" fontId="17" fillId="26" borderId="15" xfId="0" applyNumberFormat="1" applyFont="1" applyFill="1" applyBorder="1" applyAlignment="1" applyProtection="1">
      <alignment horizontal="center"/>
      <protection locked="0"/>
    </xf>
    <xf numFmtId="164" fontId="17" fillId="26" borderId="38" xfId="0" applyNumberFormat="1" applyFont="1" applyFill="1" applyBorder="1" applyAlignment="1" applyProtection="1">
      <alignment horizontal="center"/>
      <protection locked="0"/>
    </xf>
    <xf numFmtId="164" fontId="17" fillId="0" borderId="15" xfId="0" applyNumberFormat="1" applyFont="1" applyFill="1" applyBorder="1" applyAlignment="1" applyProtection="1">
      <alignment horizontal="center"/>
    </xf>
    <xf numFmtId="0" fontId="0" fillId="0" borderId="15" xfId="0" applyBorder="1" applyProtection="1"/>
    <xf numFmtId="0" fontId="0" fillId="0" borderId="38" xfId="0" applyBorder="1" applyProtection="1"/>
    <xf numFmtId="3" fontId="17" fillId="26" borderId="15" xfId="0" applyNumberFormat="1" applyFont="1" applyFill="1" applyBorder="1" applyAlignment="1" applyProtection="1">
      <alignment horizontal="right"/>
      <protection locked="0"/>
    </xf>
    <xf numFmtId="3" fontId="17" fillId="26" borderId="38" xfId="0" applyNumberFormat="1" applyFont="1" applyFill="1" applyBorder="1" applyAlignment="1" applyProtection="1">
      <alignment horizontal="right"/>
      <protection locked="0"/>
    </xf>
    <xf numFmtId="166" fontId="17" fillId="26" borderId="15" xfId="0" applyNumberFormat="1" applyFont="1" applyFill="1" applyBorder="1" applyAlignment="1" applyProtection="1">
      <alignment horizontal="center"/>
      <protection locked="0"/>
    </xf>
    <xf numFmtId="166" fontId="17" fillId="26" borderId="38" xfId="0" applyNumberFormat="1" applyFont="1" applyFill="1" applyBorder="1" applyAlignment="1" applyProtection="1">
      <alignment horizontal="center"/>
      <protection locked="0"/>
    </xf>
    <xf numFmtId="164" fontId="17" fillId="0" borderId="38" xfId="0" applyNumberFormat="1" applyFont="1" applyFill="1" applyBorder="1" applyAlignment="1" applyProtection="1">
      <alignment horizontal="center"/>
    </xf>
    <xf numFmtId="164" fontId="17" fillId="26" borderId="16" xfId="0" applyNumberFormat="1" applyFont="1" applyFill="1" applyBorder="1" applyAlignment="1" applyProtection="1">
      <alignment horizontal="center"/>
      <protection locked="0"/>
    </xf>
    <xf numFmtId="164" fontId="17" fillId="0" borderId="16" xfId="0" applyNumberFormat="1" applyFont="1" applyFill="1" applyBorder="1" applyAlignment="1" applyProtection="1">
      <alignment horizontal="center"/>
    </xf>
    <xf numFmtId="164" fontId="17" fillId="0" borderId="17" xfId="0" applyNumberFormat="1" applyFont="1" applyFill="1" applyBorder="1" applyAlignment="1" applyProtection="1">
      <alignment horizontal="center"/>
    </xf>
    <xf numFmtId="0" fontId="0" fillId="0" borderId="12" xfId="0" applyBorder="1" applyAlignment="1" applyProtection="1">
      <alignment horizontal="centerContinuous"/>
    </xf>
    <xf numFmtId="0" fontId="0" fillId="0" borderId="33" xfId="0" applyBorder="1" applyAlignment="1" applyProtection="1">
      <alignment horizontal="centerContinuous"/>
    </xf>
    <xf numFmtId="0" fontId="6" fillId="0" borderId="12" xfId="0" applyFont="1" applyFill="1" applyBorder="1" applyAlignment="1" applyProtection="1">
      <alignment horizontal="centerContinuous" vertical="center" wrapText="1"/>
    </xf>
    <xf numFmtId="164" fontId="4" fillId="0" borderId="57" xfId="0" applyNumberFormat="1" applyFont="1" applyFill="1" applyBorder="1" applyProtection="1"/>
    <xf numFmtId="4" fontId="4" fillId="26" borderId="38" xfId="0" applyNumberFormat="1" applyFont="1" applyFill="1" applyBorder="1" applyProtection="1">
      <protection locked="0"/>
    </xf>
    <xf numFmtId="164" fontId="4" fillId="0" borderId="17" xfId="0" applyNumberFormat="1" applyFont="1" applyFill="1" applyBorder="1" applyProtection="1"/>
    <xf numFmtId="0" fontId="6" fillId="0" borderId="14" xfId="125" applyFont="1" applyFill="1" applyBorder="1" applyAlignment="1" applyProtection="1">
      <alignment horizontal="right" vertical="center"/>
    </xf>
    <xf numFmtId="0" fontId="45" fillId="0" borderId="0" xfId="0" applyFont="1" applyFill="1" applyBorder="1" applyAlignment="1" applyProtection="1">
      <alignment horizontal="left" vertical="center"/>
    </xf>
    <xf numFmtId="4" fontId="4" fillId="0" borderId="38" xfId="100" applyNumberFormat="1" applyFont="1" applyFill="1" applyBorder="1" applyAlignment="1" applyProtection="1">
      <alignment horizontal="right" vertical="center" wrapText="1"/>
    </xf>
    <xf numFmtId="4" fontId="4" fillId="0" borderId="37" xfId="100" applyNumberFormat="1" applyFont="1" applyFill="1" applyBorder="1" applyAlignment="1" applyProtection="1">
      <alignment horizontal="right" vertical="center" wrapText="1"/>
    </xf>
    <xf numFmtId="0" fontId="3" fillId="0" borderId="12" xfId="0" applyFont="1" applyBorder="1" applyAlignment="1" applyProtection="1">
      <alignment horizontal="center" vertical="center"/>
    </xf>
    <xf numFmtId="4" fontId="4" fillId="27" borderId="38" xfId="100" applyNumberFormat="1" applyFont="1" applyFill="1" applyBorder="1" applyAlignment="1" applyProtection="1">
      <alignment horizontal="right" vertical="center" wrapText="1"/>
    </xf>
    <xf numFmtId="4" fontId="4" fillId="27" borderId="24" xfId="100" applyNumberFormat="1" applyFont="1" applyFill="1" applyBorder="1" applyAlignment="1" applyProtection="1">
      <alignment horizontal="right" vertical="center"/>
    </xf>
    <xf numFmtId="4" fontId="4" fillId="0" borderId="75" xfId="100" applyNumberFormat="1" applyFont="1" applyFill="1" applyBorder="1" applyAlignment="1" applyProtection="1">
      <alignment horizontal="right" vertical="center" wrapText="1"/>
    </xf>
    <xf numFmtId="4" fontId="4" fillId="0" borderId="24" xfId="100" applyNumberFormat="1" applyFont="1" applyFill="1" applyBorder="1" applyAlignment="1" applyProtection="1">
      <alignment horizontal="right" vertical="center"/>
    </xf>
    <xf numFmtId="0" fontId="3" fillId="0" borderId="12" xfId="0" applyFont="1" applyFill="1" applyBorder="1" applyAlignment="1" applyProtection="1">
      <alignment horizontal="center" vertical="center"/>
    </xf>
    <xf numFmtId="4" fontId="4" fillId="0" borderId="25" xfId="100" applyNumberFormat="1" applyFont="1" applyFill="1" applyBorder="1" applyAlignment="1" applyProtection="1">
      <alignment horizontal="right" vertical="center" wrapText="1"/>
    </xf>
    <xf numFmtId="0" fontId="0" fillId="0" borderId="12" xfId="0" applyBorder="1" applyAlignment="1" applyProtection="1">
      <alignment vertical="center"/>
    </xf>
    <xf numFmtId="4" fontId="0" fillId="0" borderId="24" xfId="0" applyNumberFormat="1" applyBorder="1" applyAlignment="1" applyProtection="1">
      <alignment vertical="center"/>
    </xf>
    <xf numFmtId="4" fontId="4" fillId="0" borderId="58" xfId="100" applyNumberFormat="1" applyFont="1" applyFill="1" applyBorder="1" applyAlignment="1" applyProtection="1">
      <alignment horizontal="right" vertical="center" wrapText="1"/>
    </xf>
    <xf numFmtId="0" fontId="0" fillId="0" borderId="66" xfId="0" applyBorder="1" applyAlignment="1" applyProtection="1">
      <alignment vertical="center"/>
    </xf>
    <xf numFmtId="0" fontId="7" fillId="0" borderId="21" xfId="0" applyFont="1" applyFill="1" applyBorder="1" applyAlignment="1" applyProtection="1">
      <alignment vertical="center"/>
    </xf>
    <xf numFmtId="0" fontId="7" fillId="0" borderId="76" xfId="0" applyFont="1" applyFill="1" applyBorder="1" applyAlignment="1" applyProtection="1">
      <alignment vertical="center"/>
    </xf>
    <xf numFmtId="0" fontId="6" fillId="0" borderId="44" xfId="0" applyFont="1" applyFill="1" applyBorder="1" applyAlignment="1" applyProtection="1">
      <alignment vertical="center"/>
    </xf>
    <xf numFmtId="4" fontId="6" fillId="0" borderId="17" xfId="100" applyNumberFormat="1" applyFont="1" applyFill="1" applyBorder="1" applyAlignment="1" applyProtection="1">
      <alignment horizontal="right" vertical="center" wrapText="1"/>
    </xf>
    <xf numFmtId="164" fontId="6" fillId="0" borderId="16" xfId="125" applyNumberFormat="1" applyFont="1" applyBorder="1" applyAlignment="1" applyProtection="1">
      <alignment vertical="center"/>
    </xf>
    <xf numFmtId="164" fontId="6" fillId="0" borderId="17" xfId="125" applyNumberFormat="1" applyFont="1" applyBorder="1" applyAlignment="1" applyProtection="1">
      <alignment vertical="center"/>
    </xf>
    <xf numFmtId="0" fontId="4" fillId="26" borderId="13" xfId="0" applyFont="1" applyFill="1" applyBorder="1" applyAlignment="1" applyProtection="1">
      <alignment vertical="center"/>
      <protection locked="0"/>
    </xf>
    <xf numFmtId="164" fontId="4" fillId="26" borderId="15" xfId="0" applyNumberFormat="1" applyFont="1" applyFill="1" applyBorder="1" applyAlignment="1" applyProtection="1">
      <alignment vertical="center"/>
      <protection locked="0"/>
    </xf>
    <xf numFmtId="164" fontId="4" fillId="26" borderId="38" xfId="0" applyNumberFormat="1" applyFont="1" applyFill="1" applyBorder="1" applyAlignment="1" applyProtection="1">
      <alignment vertical="center"/>
      <protection locked="0"/>
    </xf>
    <xf numFmtId="0" fontId="13" fillId="0" borderId="19" xfId="134" applyFont="1" applyFill="1" applyBorder="1" applyAlignment="1" applyProtection="1">
      <alignment vertical="center" wrapText="1"/>
    </xf>
    <xf numFmtId="1" fontId="15" fillId="0" borderId="0" xfId="134" applyNumberFormat="1" applyFont="1" applyFill="1" applyBorder="1" applyAlignment="1" applyProtection="1">
      <alignment vertical="center" wrapText="1"/>
    </xf>
    <xf numFmtId="0" fontId="45" fillId="0" borderId="0" xfId="134" applyFont="1" applyFill="1" applyBorder="1" applyAlignment="1" applyProtection="1">
      <alignment horizontal="left" vertical="center"/>
    </xf>
    <xf numFmtId="0" fontId="13" fillId="0" borderId="0" xfId="134" applyFont="1" applyFill="1" applyBorder="1" applyAlignment="1" applyProtection="1">
      <alignment vertical="center" wrapText="1"/>
    </xf>
    <xf numFmtId="0" fontId="37" fillId="0" borderId="0" xfId="127" applyFont="1" applyFill="1" applyBorder="1" applyAlignment="1" applyProtection="1">
      <alignment horizontal="center" vertical="center" wrapText="1"/>
    </xf>
    <xf numFmtId="0" fontId="15" fillId="0" borderId="48" xfId="134" applyFont="1" applyFill="1" applyBorder="1" applyAlignment="1" applyProtection="1">
      <alignment horizontal="centerContinuous" vertical="center" wrapText="1"/>
    </xf>
    <xf numFmtId="0" fontId="15" fillId="0" borderId="56" xfId="134" applyFont="1" applyFill="1" applyBorder="1" applyAlignment="1" applyProtection="1">
      <alignment horizontal="centerContinuous" vertical="center" wrapText="1"/>
    </xf>
    <xf numFmtId="0" fontId="15" fillId="0" borderId="68" xfId="134" applyFont="1" applyFill="1" applyBorder="1" applyAlignment="1" applyProtection="1">
      <alignment horizontal="centerContinuous" vertical="center" wrapText="1"/>
    </xf>
    <xf numFmtId="0" fontId="15" fillId="0" borderId="57" xfId="134" applyFont="1" applyFill="1" applyBorder="1" applyAlignment="1" applyProtection="1">
      <alignment horizontal="centerContinuous" vertical="center" wrapText="1"/>
    </xf>
    <xf numFmtId="0" fontId="17" fillId="0" borderId="26" xfId="134" applyFont="1" applyFill="1" applyBorder="1" applyAlignment="1" applyProtection="1">
      <alignment horizontal="center" vertical="center" wrapText="1"/>
    </xf>
    <xf numFmtId="0" fontId="17" fillId="0" borderId="15" xfId="134" applyFont="1" applyFill="1" applyBorder="1" applyAlignment="1" applyProtection="1">
      <alignment horizontal="center" vertical="center" wrapText="1"/>
    </xf>
    <xf numFmtId="0" fontId="15" fillId="0" borderId="15" xfId="134" applyFont="1" applyFill="1" applyBorder="1" applyAlignment="1" applyProtection="1">
      <alignment horizontal="center" vertical="center" wrapText="1"/>
    </xf>
    <xf numFmtId="0" fontId="15" fillId="0" borderId="38" xfId="134" applyFont="1" applyFill="1" applyBorder="1" applyAlignment="1" applyProtection="1">
      <alignment horizontal="center" vertical="center" wrapText="1"/>
    </xf>
    <xf numFmtId="3" fontId="37" fillId="0" borderId="15" xfId="134" applyNumberFormat="1" applyFont="1" applyFill="1" applyBorder="1" applyAlignment="1" applyProtection="1">
      <alignment vertical="center" wrapText="1"/>
    </xf>
    <xf numFmtId="3" fontId="37" fillId="0" borderId="38" xfId="134" applyNumberFormat="1" applyFont="1" applyFill="1" applyBorder="1" applyAlignment="1" applyProtection="1">
      <alignment vertical="center" wrapText="1"/>
    </xf>
    <xf numFmtId="0" fontId="17" fillId="0" borderId="13" xfId="0" applyFont="1" applyBorder="1" applyAlignment="1" applyProtection="1">
      <alignment horizontal="left" vertical="center" wrapText="1"/>
    </xf>
    <xf numFmtId="3" fontId="38" fillId="26" borderId="15" xfId="134" applyNumberFormat="1" applyFont="1" applyFill="1" applyBorder="1" applyAlignment="1" applyProtection="1">
      <alignment vertical="center" wrapText="1"/>
      <protection locked="0"/>
    </xf>
    <xf numFmtId="3" fontId="38" fillId="26" borderId="38" xfId="134" applyNumberFormat="1" applyFont="1" applyFill="1" applyBorder="1" applyAlignment="1" applyProtection="1">
      <alignment vertical="center" wrapText="1"/>
      <protection locked="0"/>
    </xf>
    <xf numFmtId="3" fontId="38" fillId="26" borderId="31" xfId="134" applyNumberFormat="1" applyFont="1" applyFill="1" applyBorder="1" applyAlignment="1" applyProtection="1">
      <alignment vertical="center" wrapText="1"/>
      <protection locked="0"/>
    </xf>
    <xf numFmtId="3" fontId="37" fillId="0" borderId="31" xfId="134" applyNumberFormat="1" applyFont="1" applyFill="1" applyBorder="1" applyAlignment="1" applyProtection="1">
      <alignment vertical="center" wrapText="1"/>
    </xf>
    <xf numFmtId="3" fontId="38" fillId="26" borderId="72" xfId="134" applyNumberFormat="1" applyFont="1" applyFill="1" applyBorder="1" applyAlignment="1" applyProtection="1">
      <alignment vertical="center" wrapText="1"/>
      <protection locked="0"/>
    </xf>
    <xf numFmtId="3" fontId="37" fillId="0" borderId="34" xfId="134" applyNumberFormat="1" applyFont="1" applyFill="1" applyBorder="1" applyAlignment="1" applyProtection="1">
      <alignment vertical="center" wrapText="1"/>
    </xf>
    <xf numFmtId="3" fontId="37" fillId="0" borderId="57" xfId="134" applyNumberFormat="1" applyFont="1" applyFill="1" applyBorder="1" applyAlignment="1" applyProtection="1">
      <alignment vertical="center" wrapText="1"/>
    </xf>
    <xf numFmtId="3" fontId="38" fillId="26" borderId="35" xfId="134" applyNumberFormat="1" applyFont="1" applyFill="1" applyBorder="1" applyAlignment="1" applyProtection="1">
      <alignment vertical="center" wrapText="1"/>
      <protection locked="0"/>
    </xf>
    <xf numFmtId="3" fontId="38" fillId="26" borderId="16" xfId="134" applyNumberFormat="1" applyFont="1" applyFill="1" applyBorder="1" applyAlignment="1" applyProtection="1">
      <alignment vertical="center" wrapText="1"/>
      <protection locked="0"/>
    </xf>
    <xf numFmtId="3" fontId="37" fillId="0" borderId="16" xfId="134" applyNumberFormat="1" applyFont="1" applyFill="1" applyBorder="1" applyAlignment="1" applyProtection="1">
      <alignment vertical="center" wrapText="1"/>
    </xf>
    <xf numFmtId="3" fontId="38" fillId="26" borderId="17" xfId="134" applyNumberFormat="1" applyFont="1" applyFill="1" applyBorder="1" applyAlignment="1" applyProtection="1">
      <alignment vertical="center" wrapText="1"/>
      <protection locked="0"/>
    </xf>
    <xf numFmtId="0" fontId="13" fillId="0" borderId="0" xfId="134" applyFont="1" applyFill="1" applyBorder="1" applyAlignment="1" applyProtection="1">
      <alignment horizontal="centerContinuous" vertical="top" wrapText="1"/>
    </xf>
    <xf numFmtId="0" fontId="45" fillId="0" borderId="0" xfId="134" applyFont="1" applyFill="1" applyBorder="1" applyAlignment="1" applyProtection="1">
      <alignment vertical="center"/>
    </xf>
    <xf numFmtId="3" fontId="37" fillId="0" borderId="51" xfId="134" applyNumberFormat="1" applyFont="1" applyFill="1" applyBorder="1" applyAlignment="1" applyProtection="1">
      <alignment vertical="center" wrapText="1"/>
    </xf>
    <xf numFmtId="3" fontId="38" fillId="26" borderId="51" xfId="134" applyNumberFormat="1" applyFont="1" applyFill="1" applyBorder="1" applyAlignment="1" applyProtection="1">
      <alignment vertical="center" wrapText="1"/>
      <protection locked="0"/>
    </xf>
    <xf numFmtId="3" fontId="38" fillId="26" borderId="53" xfId="134" applyNumberFormat="1" applyFont="1" applyFill="1" applyBorder="1" applyAlignment="1" applyProtection="1">
      <alignment vertical="center" wrapText="1"/>
      <protection locked="0"/>
    </xf>
    <xf numFmtId="3" fontId="37" fillId="0" borderId="68" xfId="134" applyNumberFormat="1" applyFont="1" applyFill="1" applyBorder="1" applyAlignment="1" applyProtection="1">
      <alignment vertical="center" wrapText="1"/>
    </xf>
    <xf numFmtId="0" fontId="17" fillId="0" borderId="43" xfId="134" applyFont="1" applyFill="1" applyBorder="1" applyAlignment="1" applyProtection="1">
      <alignment horizontal="centerContinuous" vertical="center" wrapText="1"/>
    </xf>
    <xf numFmtId="0" fontId="15" fillId="0" borderId="55" xfId="134" applyFont="1" applyFill="1" applyBorder="1" applyAlignment="1" applyProtection="1">
      <alignment vertical="center" wrapText="1"/>
    </xf>
    <xf numFmtId="0" fontId="15" fillId="0" borderId="0" xfId="134" applyFont="1" applyFill="1" applyBorder="1" applyAlignment="1" applyProtection="1">
      <alignment horizontal="centerContinuous" vertical="center" wrapText="1"/>
    </xf>
    <xf numFmtId="0" fontId="15" fillId="0" borderId="0" xfId="134" applyFont="1" applyFill="1" applyBorder="1" applyAlignment="1" applyProtection="1">
      <alignment horizontal="left" wrapText="1"/>
    </xf>
    <xf numFmtId="0" fontId="15" fillId="0" borderId="0" xfId="134" applyFont="1" applyFill="1" applyBorder="1" applyAlignment="1" applyProtection="1">
      <alignment horizontal="center" vertical="center" wrapText="1"/>
    </xf>
    <xf numFmtId="0" fontId="15" fillId="0" borderId="55" xfId="134" applyFont="1" applyFill="1" applyBorder="1" applyAlignment="1" applyProtection="1">
      <alignment horizontal="centerContinuous" vertical="center" wrapText="1"/>
    </xf>
    <xf numFmtId="3" fontId="38" fillId="26" borderId="15" xfId="134" applyNumberFormat="1" applyFont="1" applyFill="1" applyBorder="1" applyAlignment="1" applyProtection="1">
      <alignment horizontal="right" vertical="center" wrapText="1"/>
      <protection locked="0"/>
    </xf>
    <xf numFmtId="3" fontId="37" fillId="0" borderId="15" xfId="134" applyNumberFormat="1" applyFont="1" applyFill="1" applyBorder="1" applyAlignment="1" applyProtection="1">
      <alignment horizontal="right" vertical="center" wrapText="1"/>
    </xf>
    <xf numFmtId="3" fontId="38" fillId="26" borderId="38" xfId="134" applyNumberFormat="1" applyFont="1" applyFill="1" applyBorder="1" applyAlignment="1" applyProtection="1">
      <alignment horizontal="right" vertical="center" wrapText="1"/>
      <protection locked="0"/>
    </xf>
    <xf numFmtId="0" fontId="38" fillId="27" borderId="13" xfId="129" applyFont="1" applyFill="1" applyBorder="1" applyAlignment="1" applyProtection="1">
      <alignment vertical="center" wrapText="1"/>
    </xf>
    <xf numFmtId="3" fontId="37" fillId="0" borderId="38" xfId="134" applyNumberFormat="1" applyFont="1" applyFill="1" applyBorder="1" applyAlignment="1" applyProtection="1">
      <alignment horizontal="right" vertical="center" wrapText="1"/>
    </xf>
    <xf numFmtId="3" fontId="37" fillId="26" borderId="15" xfId="134" applyNumberFormat="1" applyFont="1" applyFill="1" applyBorder="1" applyAlignment="1" applyProtection="1">
      <alignment horizontal="right" vertical="center" wrapText="1"/>
      <protection locked="0"/>
    </xf>
    <xf numFmtId="3" fontId="37" fillId="26" borderId="38" xfId="134" applyNumberFormat="1" applyFont="1" applyFill="1" applyBorder="1" applyAlignment="1" applyProtection="1">
      <alignment horizontal="right" vertical="center" wrapText="1"/>
      <protection locked="0"/>
    </xf>
    <xf numFmtId="3" fontId="37" fillId="0" borderId="16" xfId="134" applyNumberFormat="1" applyFont="1" applyFill="1" applyBorder="1" applyAlignment="1" applyProtection="1">
      <alignment horizontal="right" vertical="center" wrapText="1"/>
    </xf>
    <xf numFmtId="3" fontId="37" fillId="0" borderId="17" xfId="134" applyNumberFormat="1" applyFont="1" applyFill="1" applyBorder="1" applyAlignment="1" applyProtection="1">
      <alignment horizontal="right" vertical="center" wrapText="1"/>
    </xf>
    <xf numFmtId="0" fontId="17" fillId="0" borderId="13" xfId="0" applyFont="1" applyFill="1" applyBorder="1" applyAlignment="1" applyProtection="1">
      <alignment vertical="center" wrapText="1"/>
    </xf>
    <xf numFmtId="0" fontId="17" fillId="0" borderId="14" xfId="0" applyFont="1" applyFill="1" applyBorder="1" applyAlignment="1" applyProtection="1">
      <alignment vertical="center" wrapText="1"/>
    </xf>
    <xf numFmtId="0" fontId="6" fillId="29" borderId="62" xfId="0" applyFont="1" applyFill="1" applyBorder="1" applyAlignment="1" applyProtection="1">
      <alignment horizontal="center" vertical="center"/>
    </xf>
    <xf numFmtId="0" fontId="6" fillId="29" borderId="57" xfId="0" applyFont="1" applyFill="1" applyBorder="1" applyAlignment="1" applyProtection="1">
      <alignment horizontal="center" vertical="center" wrapText="1"/>
    </xf>
    <xf numFmtId="0" fontId="1" fillId="27" borderId="50" xfId="0" applyFont="1" applyFill="1" applyBorder="1" applyAlignment="1" applyProtection="1">
      <alignment vertical="center"/>
    </xf>
    <xf numFmtId="4" fontId="3" fillId="26" borderId="38" xfId="0" applyNumberFormat="1" applyFont="1" applyFill="1" applyBorder="1" applyAlignment="1" applyProtection="1">
      <alignment horizontal="right" vertical="center"/>
      <protection locked="0"/>
    </xf>
    <xf numFmtId="0" fontId="1" fillId="0" borderId="50" xfId="0" applyFont="1" applyFill="1" applyBorder="1" applyAlignment="1" applyProtection="1">
      <alignment vertical="center"/>
    </xf>
    <xf numFmtId="4" fontId="4" fillId="26" borderId="38" xfId="0" applyNumberFormat="1" applyFont="1" applyFill="1" applyBorder="1" applyAlignment="1" applyProtection="1">
      <alignment horizontal="right" vertical="center"/>
      <protection locked="0"/>
    </xf>
    <xf numFmtId="0" fontId="1" fillId="27" borderId="77" xfId="0" applyFont="1" applyFill="1" applyBorder="1" applyAlignment="1" applyProtection="1">
      <alignment vertical="center"/>
    </xf>
    <xf numFmtId="4" fontId="3" fillId="26" borderId="78" xfId="0" applyNumberFormat="1" applyFont="1" applyFill="1" applyBorder="1" applyAlignment="1" applyProtection="1">
      <alignment horizontal="right" vertical="center"/>
      <protection locked="0"/>
    </xf>
    <xf numFmtId="0" fontId="1" fillId="27" borderId="66" xfId="0" quotePrefix="1" applyFont="1" applyFill="1" applyBorder="1" applyAlignment="1" applyProtection="1">
      <alignment vertical="center"/>
    </xf>
    <xf numFmtId="4" fontId="3" fillId="26" borderId="79" xfId="0" applyNumberFormat="1" applyFont="1" applyFill="1" applyBorder="1" applyAlignment="1" applyProtection="1">
      <alignment horizontal="right" vertical="center"/>
      <protection locked="0"/>
    </xf>
    <xf numFmtId="3" fontId="1" fillId="26" borderId="38" xfId="0" applyNumberFormat="1" applyFont="1" applyFill="1" applyBorder="1" applyAlignment="1" applyProtection="1">
      <alignment horizontal="right" vertical="center"/>
      <protection locked="0"/>
    </xf>
    <xf numFmtId="4" fontId="1" fillId="27" borderId="24" xfId="0" applyNumberFormat="1" applyFont="1" applyFill="1" applyBorder="1" applyAlignment="1" applyProtection="1">
      <alignment horizontal="right"/>
    </xf>
    <xf numFmtId="0" fontId="0" fillId="27" borderId="12" xfId="0" applyFill="1" applyBorder="1" applyAlignment="1" applyProtection="1">
      <alignment horizontal="left" vertical="center"/>
    </xf>
    <xf numFmtId="8" fontId="1" fillId="0" borderId="24" xfId="0" applyNumberFormat="1" applyFont="1" applyFill="1" applyBorder="1" applyAlignment="1" applyProtection="1">
      <alignment horizontal="right" vertical="center"/>
    </xf>
    <xf numFmtId="3" fontId="47" fillId="27" borderId="38" xfId="0" applyNumberFormat="1" applyFont="1" applyFill="1" applyBorder="1" applyAlignment="1" applyProtection="1">
      <alignment vertical="center"/>
    </xf>
    <xf numFmtId="3" fontId="48" fillId="26" borderId="37" xfId="0" applyNumberFormat="1" applyFont="1" applyFill="1" applyBorder="1" applyAlignment="1" applyProtection="1">
      <alignment horizontal="right" vertical="center"/>
      <protection locked="0"/>
    </xf>
    <xf numFmtId="3" fontId="48" fillId="26" borderId="79" xfId="0" applyNumberFormat="1" applyFont="1" applyFill="1" applyBorder="1" applyAlignment="1" applyProtection="1">
      <alignment horizontal="right" vertical="center"/>
      <protection locked="0"/>
    </xf>
    <xf numFmtId="0" fontId="17" fillId="0" borderId="13" xfId="0" applyFont="1" applyBorder="1" applyAlignment="1" applyProtection="1">
      <alignment vertical="center" wrapText="1"/>
    </xf>
    <xf numFmtId="0" fontId="17" fillId="0" borderId="52" xfId="0" applyFont="1" applyBorder="1" applyAlignment="1" applyProtection="1">
      <alignment vertical="center" wrapText="1"/>
    </xf>
    <xf numFmtId="0" fontId="17" fillId="0" borderId="62" xfId="0" applyFont="1" applyBorder="1" applyAlignment="1" applyProtection="1">
      <alignment vertical="center" wrapText="1"/>
    </xf>
    <xf numFmtId="0" fontId="17" fillId="0" borderId="14" xfId="0" applyFont="1" applyBorder="1" applyAlignment="1" applyProtection="1">
      <alignment vertical="center" wrapText="1"/>
    </xf>
    <xf numFmtId="0" fontId="4" fillId="0" borderId="46" xfId="0" applyFont="1" applyFill="1" applyBorder="1" applyAlignment="1" applyProtection="1">
      <alignment horizontal="center" vertical="center" wrapText="1"/>
    </xf>
    <xf numFmtId="0" fontId="4" fillId="0" borderId="39" xfId="125" applyFont="1" applyFill="1" applyBorder="1" applyAlignment="1" applyProtection="1">
      <alignment horizontal="center" vertical="center" wrapText="1"/>
    </xf>
    <xf numFmtId="0" fontId="4" fillId="0" borderId="40" xfId="125" applyFont="1" applyFill="1" applyBorder="1" applyAlignment="1" applyProtection="1">
      <alignment horizontal="center" vertical="center" wrapText="1"/>
    </xf>
    <xf numFmtId="0" fontId="4" fillId="0" borderId="34" xfId="125" applyFont="1" applyFill="1" applyBorder="1" applyAlignment="1" applyProtection="1">
      <alignment horizontal="center" vertical="center" wrapText="1"/>
    </xf>
    <xf numFmtId="0" fontId="4" fillId="0" borderId="48" xfId="125" applyFont="1" applyFill="1" applyBorder="1" applyAlignment="1" applyProtection="1">
      <alignment horizontal="center" vertical="center" wrapText="1"/>
    </xf>
    <xf numFmtId="0" fontId="4" fillId="0" borderId="56" xfId="125" applyFont="1" applyFill="1" applyBorder="1" applyAlignment="1" applyProtection="1">
      <alignment horizontal="center" vertical="center" wrapText="1"/>
    </xf>
    <xf numFmtId="0" fontId="4" fillId="0" borderId="57" xfId="125" applyFont="1" applyFill="1" applyBorder="1" applyAlignment="1" applyProtection="1">
      <alignment horizontal="center" vertical="center" wrapText="1"/>
    </xf>
    <xf numFmtId="164" fontId="3" fillId="0" borderId="17" xfId="0" applyNumberFormat="1" applyFont="1" applyFill="1" applyBorder="1" applyAlignment="1" applyProtection="1">
      <alignment vertical="center"/>
    </xf>
    <xf numFmtId="0" fontId="4" fillId="0" borderId="43" xfId="0" applyFont="1" applyFill="1" applyBorder="1" applyAlignment="1" applyProtection="1">
      <alignment horizontal="center" vertical="center" wrapText="1"/>
    </xf>
    <xf numFmtId="0" fontId="3" fillId="0" borderId="41" xfId="0" applyFont="1" applyFill="1" applyBorder="1" applyAlignment="1" applyProtection="1">
      <alignment vertical="center"/>
    </xf>
    <xf numFmtId="0" fontId="3" fillId="0" borderId="45" xfId="0" applyFont="1" applyFill="1" applyBorder="1" applyAlignment="1" applyProtection="1">
      <alignment vertical="center"/>
    </xf>
    <xf numFmtId="0" fontId="6" fillId="0" borderId="42" xfId="0" applyFont="1" applyFill="1" applyBorder="1" applyAlignment="1" applyProtection="1">
      <alignment horizontal="center" vertical="center"/>
    </xf>
    <xf numFmtId="0" fontId="3" fillId="0" borderId="0" xfId="0" applyFont="1" applyAlignment="1" applyProtection="1">
      <alignment vertical="center"/>
    </xf>
    <xf numFmtId="0" fontId="3" fillId="0" borderId="13" xfId="0" applyFont="1" applyFill="1" applyBorder="1" applyAlignment="1" applyProtection="1">
      <alignment vertical="center"/>
    </xf>
    <xf numFmtId="14" fontId="3" fillId="26" borderId="26" xfId="0" applyNumberFormat="1" applyFont="1" applyFill="1" applyBorder="1" applyAlignment="1" applyProtection="1">
      <alignment vertical="center"/>
      <protection locked="0"/>
    </xf>
    <xf numFmtId="4" fontId="3" fillId="26" borderId="15" xfId="0" applyNumberFormat="1" applyFont="1" applyFill="1" applyBorder="1" applyAlignment="1" applyProtection="1">
      <alignment vertical="center"/>
      <protection locked="0"/>
    </xf>
    <xf numFmtId="164" fontId="3" fillId="26" borderId="15" xfId="0" applyNumberFormat="1" applyFont="1" applyFill="1" applyBorder="1" applyAlignment="1" applyProtection="1">
      <alignment vertical="center" wrapText="1"/>
      <protection locked="0"/>
    </xf>
    <xf numFmtId="164" fontId="3" fillId="26" borderId="11" xfId="0" applyNumberFormat="1" applyFont="1" applyFill="1" applyBorder="1" applyAlignment="1" applyProtection="1">
      <alignment vertical="center"/>
      <protection locked="0"/>
    </xf>
    <xf numFmtId="164" fontId="3" fillId="0" borderId="15" xfId="0" applyNumberFormat="1" applyFont="1" applyFill="1" applyBorder="1" applyAlignment="1" applyProtection="1">
      <alignment vertical="center" wrapText="1"/>
    </xf>
    <xf numFmtId="164" fontId="3" fillId="0" borderId="11" xfId="0" applyNumberFormat="1" applyFont="1" applyFill="1" applyBorder="1" applyAlignment="1" applyProtection="1">
      <alignment vertical="center"/>
    </xf>
    <xf numFmtId="164" fontId="3" fillId="0" borderId="38" xfId="0" applyNumberFormat="1" applyFont="1" applyFill="1" applyBorder="1" applyAlignment="1" applyProtection="1">
      <alignment vertical="center"/>
    </xf>
    <xf numFmtId="0" fontId="3" fillId="0" borderId="14" xfId="0" applyFont="1" applyFill="1" applyBorder="1" applyAlignment="1" applyProtection="1">
      <alignment vertical="center"/>
    </xf>
    <xf numFmtId="0" fontId="3" fillId="2" borderId="35" xfId="0" applyFont="1" applyFill="1" applyBorder="1" applyAlignment="1" applyProtection="1">
      <alignment vertical="center"/>
    </xf>
    <xf numFmtId="14" fontId="3" fillId="2" borderId="16" xfId="0" applyNumberFormat="1" applyFont="1" applyFill="1" applyBorder="1" applyAlignment="1" applyProtection="1">
      <alignment horizontal="right" vertical="center" wrapText="1"/>
    </xf>
    <xf numFmtId="164" fontId="3" fillId="2" borderId="16" xfId="0" applyNumberFormat="1" applyFont="1" applyFill="1" applyBorder="1" applyAlignment="1" applyProtection="1">
      <alignment horizontal="right" vertical="center" wrapText="1"/>
    </xf>
    <xf numFmtId="164" fontId="3" fillId="2" borderId="44" xfId="0" applyNumberFormat="1" applyFont="1" applyFill="1" applyBorder="1" applyAlignment="1" applyProtection="1">
      <alignment vertical="center"/>
    </xf>
    <xf numFmtId="0" fontId="4" fillId="0" borderId="62" xfId="0" applyFont="1" applyFill="1" applyBorder="1" applyAlignment="1" applyProtection="1">
      <alignment horizontal="left" wrapText="1"/>
    </xf>
    <xf numFmtId="0" fontId="4" fillId="0" borderId="13" xfId="0" applyFont="1" applyFill="1" applyBorder="1" applyAlignment="1" applyProtection="1">
      <alignment horizontal="left" wrapText="1"/>
    </xf>
    <xf numFmtId="0" fontId="4" fillId="0" borderId="14" xfId="0" applyFont="1" applyBorder="1" applyProtection="1"/>
    <xf numFmtId="0" fontId="4" fillId="27" borderId="15" xfId="0" applyFont="1" applyFill="1" applyBorder="1" applyAlignment="1" applyProtection="1">
      <alignment vertical="center" wrapText="1"/>
    </xf>
    <xf numFmtId="0" fontId="40" fillId="27" borderId="0" xfId="0" applyFont="1" applyFill="1" applyBorder="1" applyAlignment="1" applyProtection="1">
      <alignment vertical="center" wrapText="1"/>
    </xf>
    <xf numFmtId="14" fontId="4" fillId="27" borderId="0" xfId="0" applyNumberFormat="1" applyFont="1" applyFill="1" applyBorder="1" applyAlignment="1" applyProtection="1">
      <alignment horizontal="right" vertical="center"/>
    </xf>
    <xf numFmtId="0" fontId="4" fillId="27" borderId="11" xfId="136" applyFont="1" applyFill="1" applyBorder="1" applyAlignment="1" applyProtection="1">
      <alignment wrapText="1"/>
    </xf>
    <xf numFmtId="1" fontId="4" fillId="26" borderId="15" xfId="136" applyNumberFormat="1" applyFont="1" applyFill="1" applyBorder="1" applyAlignment="1" applyProtection="1">
      <alignment horizontal="right" vertical="center"/>
      <protection locked="0"/>
    </xf>
    <xf numFmtId="0" fontId="4" fillId="27" borderId="11" xfId="136" applyFont="1" applyFill="1" applyBorder="1" applyAlignment="1" applyProtection="1"/>
    <xf numFmtId="14" fontId="4" fillId="26" borderId="15" xfId="136" applyNumberFormat="1" applyFont="1" applyFill="1" applyBorder="1" applyAlignment="1" applyProtection="1">
      <alignment horizontal="right" vertical="center"/>
      <protection locked="0"/>
    </xf>
    <xf numFmtId="0" fontId="40" fillId="27" borderId="0" xfId="0" applyFont="1" applyFill="1" applyBorder="1" applyAlignment="1" applyProtection="1">
      <alignment vertical="center"/>
    </xf>
    <xf numFmtId="0" fontId="4" fillId="27" borderId="0" xfId="0" applyFont="1" applyFill="1" applyBorder="1" applyAlignment="1" applyProtection="1">
      <alignment horizontal="left" vertical="center"/>
    </xf>
    <xf numFmtId="0" fontId="4" fillId="0" borderId="11" xfId="136" applyFont="1" applyFill="1" applyBorder="1" applyAlignment="1" applyProtection="1">
      <alignment vertical="top" wrapText="1"/>
    </xf>
    <xf numFmtId="14" fontId="4" fillId="26" borderId="15" xfId="0" applyNumberFormat="1" applyFont="1" applyFill="1" applyBorder="1" applyAlignment="1" applyProtection="1">
      <alignment horizontal="right" vertical="center"/>
      <protection locked="0"/>
    </xf>
    <xf numFmtId="0" fontId="4" fillId="27" borderId="0" xfId="0" applyFont="1" applyFill="1" applyBorder="1" applyAlignment="1" applyProtection="1">
      <alignment horizontal="center" vertical="center" wrapText="1"/>
    </xf>
    <xf numFmtId="0" fontId="4" fillId="26" borderId="15" xfId="0" applyNumberFormat="1" applyFont="1" applyFill="1" applyBorder="1" applyAlignment="1" applyProtection="1">
      <alignment horizontal="right" vertical="center"/>
      <protection locked="0"/>
    </xf>
    <xf numFmtId="0" fontId="4" fillId="0" borderId="11" xfId="136" applyFont="1" applyFill="1" applyBorder="1" applyAlignment="1" applyProtection="1">
      <alignment wrapText="1"/>
    </xf>
    <xf numFmtId="0" fontId="4" fillId="26" borderId="15" xfId="136" applyFont="1" applyFill="1" applyBorder="1" applyAlignment="1" applyProtection="1">
      <alignment horizontal="right" vertical="center" wrapText="1"/>
      <protection locked="0"/>
    </xf>
    <xf numFmtId="0" fontId="4" fillId="27" borderId="0" xfId="0" applyFont="1" applyFill="1" applyBorder="1" applyAlignment="1" applyProtection="1">
      <alignment vertical="center" wrapText="1"/>
    </xf>
    <xf numFmtId="0" fontId="4" fillId="0" borderId="15" xfId="0" applyNumberFormat="1" applyFont="1" applyFill="1" applyBorder="1" applyAlignment="1" applyProtection="1">
      <alignment horizontal="center" vertical="center"/>
    </xf>
    <xf numFmtId="0" fontId="4" fillId="0" borderId="62" xfId="0" applyFont="1" applyFill="1" applyBorder="1" applyAlignment="1" applyProtection="1">
      <alignment horizontal="left"/>
    </xf>
    <xf numFmtId="164" fontId="17" fillId="0" borderId="57" xfId="0" applyNumberFormat="1" applyFont="1" applyFill="1" applyBorder="1" applyProtection="1"/>
    <xf numFmtId="0" fontId="4" fillId="0" borderId="13" xfId="0" applyFont="1" applyFill="1" applyBorder="1" applyAlignment="1" applyProtection="1">
      <alignment horizontal="left"/>
    </xf>
    <xf numFmtId="4" fontId="17" fillId="26" borderId="38" xfId="0" applyNumberFormat="1" applyFont="1" applyFill="1" applyBorder="1" applyProtection="1">
      <protection locked="0"/>
    </xf>
    <xf numFmtId="164" fontId="17" fillId="0" borderId="17" xfId="0" applyNumberFormat="1" applyFont="1" applyFill="1" applyBorder="1" applyProtection="1"/>
    <xf numFmtId="0" fontId="4" fillId="0" borderId="62" xfId="0" applyFont="1" applyFill="1" applyBorder="1" applyAlignment="1" applyProtection="1">
      <alignment horizontal="left" vertical="center" wrapText="1"/>
    </xf>
    <xf numFmtId="164" fontId="4" fillId="0" borderId="57" xfId="0" applyNumberFormat="1" applyFont="1" applyFill="1" applyBorder="1" applyAlignment="1" applyProtection="1">
      <alignment vertical="center"/>
    </xf>
    <xf numFmtId="0" fontId="4" fillId="0" borderId="13" xfId="0" applyFont="1" applyFill="1" applyBorder="1" applyAlignment="1" applyProtection="1">
      <alignment horizontal="left" vertical="center" wrapText="1"/>
    </xf>
    <xf numFmtId="4" fontId="4" fillId="26" borderId="38" xfId="0" applyNumberFormat="1" applyFont="1" applyFill="1" applyBorder="1" applyAlignment="1" applyProtection="1">
      <alignment vertical="center"/>
      <protection locked="0"/>
    </xf>
    <xf numFmtId="0" fontId="4" fillId="0" borderId="14" xfId="0" applyFont="1" applyBorder="1" applyAlignment="1" applyProtection="1">
      <alignment vertical="center"/>
    </xf>
    <xf numFmtId="164" fontId="4" fillId="0" borderId="17" xfId="0" applyNumberFormat="1" applyFont="1" applyFill="1" applyBorder="1" applyAlignment="1" applyProtection="1">
      <alignment vertical="center"/>
    </xf>
    <xf numFmtId="4" fontId="17" fillId="27" borderId="37" xfId="0" applyNumberFormat="1" applyFont="1" applyFill="1" applyBorder="1" applyAlignment="1" applyProtection="1">
      <alignment horizontal="center" vertical="center"/>
    </xf>
    <xf numFmtId="0" fontId="1" fillId="0" borderId="13" xfId="135" applyFont="1" applyFill="1" applyBorder="1" applyAlignment="1" applyProtection="1">
      <alignment vertical="center" wrapText="1"/>
    </xf>
    <xf numFmtId="166" fontId="17" fillId="26" borderId="23" xfId="0" applyNumberFormat="1" applyFont="1" applyFill="1" applyBorder="1" applyAlignment="1" applyProtection="1">
      <alignment horizontal="center" vertical="center"/>
      <protection locked="0"/>
    </xf>
    <xf numFmtId="164" fontId="17" fillId="26" borderId="23" xfId="0" applyNumberFormat="1" applyFont="1" applyFill="1" applyBorder="1" applyAlignment="1" applyProtection="1">
      <alignment horizontal="center" vertical="center"/>
      <protection locked="0"/>
    </xf>
    <xf numFmtId="166" fontId="17" fillId="26" borderId="38" xfId="0" applyNumberFormat="1" applyFont="1" applyFill="1" applyBorder="1" applyAlignment="1" applyProtection="1">
      <alignment horizontal="center" vertical="center"/>
      <protection locked="0"/>
    </xf>
    <xf numFmtId="164" fontId="17" fillId="0" borderId="0" xfId="0" applyNumberFormat="1" applyFont="1" applyFill="1" applyBorder="1" applyAlignment="1" applyProtection="1">
      <alignment horizontal="center" vertical="center"/>
    </xf>
    <xf numFmtId="166" fontId="17" fillId="26" borderId="15" xfId="0" applyNumberFormat="1" applyFont="1" applyFill="1" applyBorder="1" applyAlignment="1" applyProtection="1">
      <alignment horizontal="center" vertical="center"/>
      <protection locked="0"/>
    </xf>
    <xf numFmtId="164" fontId="17" fillId="26" borderId="15" xfId="0" applyNumberFormat="1" applyFont="1" applyFill="1" applyBorder="1" applyAlignment="1" applyProtection="1">
      <alignment horizontal="center" vertical="center"/>
      <protection locked="0"/>
    </xf>
    <xf numFmtId="0" fontId="17" fillId="0" borderId="13" xfId="0" applyFont="1" applyFill="1" applyBorder="1" applyAlignment="1" applyProtection="1">
      <alignment vertical="center"/>
    </xf>
    <xf numFmtId="166" fontId="17" fillId="0" borderId="0" xfId="0" applyNumberFormat="1" applyFont="1" applyFill="1" applyBorder="1" applyAlignment="1" applyProtection="1">
      <alignment horizontal="center" vertical="center"/>
    </xf>
    <xf numFmtId="166" fontId="17" fillId="26" borderId="25" xfId="0" applyNumberFormat="1" applyFont="1" applyFill="1" applyBorder="1" applyAlignment="1" applyProtection="1">
      <alignment horizontal="center" vertical="center"/>
      <protection locked="0"/>
    </xf>
    <xf numFmtId="166" fontId="17" fillId="26" borderId="58" xfId="0" applyNumberFormat="1" applyFont="1" applyFill="1" applyBorder="1" applyAlignment="1" applyProtection="1">
      <alignment horizontal="center" vertical="center"/>
      <protection locked="0"/>
    </xf>
    <xf numFmtId="166" fontId="17" fillId="0" borderId="24" xfId="0" applyNumberFormat="1" applyFont="1" applyFill="1" applyBorder="1" applyAlignment="1" applyProtection="1">
      <alignment horizontal="center" vertical="center"/>
    </xf>
    <xf numFmtId="0" fontId="15" fillId="26" borderId="13" xfId="0" applyFont="1" applyFill="1" applyBorder="1" applyAlignment="1" applyProtection="1">
      <alignment vertical="center"/>
      <protection locked="0"/>
    </xf>
    <xf numFmtId="49" fontId="17" fillId="26" borderId="13" xfId="0" applyNumberFormat="1" applyFont="1" applyFill="1" applyBorder="1" applyAlignment="1" applyProtection="1">
      <alignment horizontal="left" vertical="center"/>
      <protection locked="0"/>
    </xf>
    <xf numFmtId="49" fontId="17" fillId="26" borderId="14" xfId="0" applyNumberFormat="1" applyFont="1" applyFill="1" applyBorder="1" applyAlignment="1" applyProtection="1">
      <alignment horizontal="left" vertical="center"/>
      <protection locked="0"/>
    </xf>
    <xf numFmtId="166" fontId="17" fillId="26" borderId="16" xfId="0" applyNumberFormat="1" applyFont="1" applyFill="1" applyBorder="1" applyAlignment="1" applyProtection="1">
      <alignment horizontal="center" vertical="center"/>
      <protection locked="0"/>
    </xf>
    <xf numFmtId="164" fontId="17" fillId="26" borderId="16" xfId="0" applyNumberFormat="1" applyFont="1" applyFill="1" applyBorder="1" applyAlignment="1" applyProtection="1">
      <alignment horizontal="center" vertical="center"/>
      <protection locked="0"/>
    </xf>
    <xf numFmtId="166" fontId="17" fillId="26" borderId="17" xfId="0" applyNumberFormat="1" applyFont="1" applyFill="1" applyBorder="1" applyAlignment="1" applyProtection="1">
      <alignment horizontal="center" vertical="center"/>
      <protection locked="0"/>
    </xf>
    <xf numFmtId="0" fontId="17" fillId="0" borderId="26"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wrapText="1"/>
    </xf>
    <xf numFmtId="0" fontId="17" fillId="0" borderId="38" xfId="0" applyFont="1" applyFill="1" applyBorder="1" applyAlignment="1" applyProtection="1">
      <alignment horizontal="center" vertical="center" wrapText="1"/>
    </xf>
    <xf numFmtId="0" fontId="17" fillId="0" borderId="24" xfId="0" applyFont="1" applyFill="1" applyBorder="1" applyAlignment="1" applyProtection="1">
      <alignment horizontal="center" vertical="center" wrapText="1"/>
    </xf>
    <xf numFmtId="0" fontId="17" fillId="0" borderId="12" xfId="0" applyFont="1" applyBorder="1" applyAlignment="1" applyProtection="1">
      <alignment vertical="center"/>
    </xf>
    <xf numFmtId="0" fontId="4" fillId="0" borderId="62" xfId="0" applyFont="1" applyFill="1" applyBorder="1" applyAlignment="1" applyProtection="1">
      <alignment vertical="center" wrapText="1"/>
    </xf>
    <xf numFmtId="0" fontId="4" fillId="0" borderId="13" xfId="0" applyFont="1" applyFill="1" applyBorder="1" applyAlignment="1" applyProtection="1">
      <alignment vertical="center" wrapText="1"/>
    </xf>
    <xf numFmtId="0" fontId="4" fillId="0" borderId="14" xfId="0" applyFont="1" applyFill="1" applyBorder="1" applyAlignment="1" applyProtection="1">
      <alignment vertical="center" wrapText="1"/>
    </xf>
    <xf numFmtId="0" fontId="4" fillId="26" borderId="55" xfId="0" applyFont="1" applyFill="1" applyBorder="1" applyAlignment="1" applyProtection="1">
      <alignment vertical="center"/>
      <protection locked="0"/>
    </xf>
    <xf numFmtId="0" fontId="4" fillId="26" borderId="23" xfId="0" applyFont="1" applyFill="1" applyBorder="1" applyAlignment="1" applyProtection="1">
      <alignment vertical="center"/>
      <protection locked="0"/>
    </xf>
    <xf numFmtId="8" fontId="4" fillId="26" borderId="37" xfId="0" applyNumberFormat="1" applyFont="1" applyFill="1" applyBorder="1" applyAlignment="1" applyProtection="1">
      <alignment vertical="center"/>
      <protection locked="0"/>
    </xf>
    <xf numFmtId="0" fontId="4" fillId="26" borderId="15" xfId="0" applyFont="1" applyFill="1" applyBorder="1" applyAlignment="1" applyProtection="1">
      <alignment vertical="center"/>
      <protection locked="0"/>
    </xf>
    <xf numFmtId="8" fontId="4" fillId="26" borderId="38" xfId="0" applyNumberFormat="1" applyFont="1" applyFill="1" applyBorder="1" applyAlignment="1" applyProtection="1">
      <alignment vertical="center"/>
      <protection locked="0"/>
    </xf>
    <xf numFmtId="0" fontId="4" fillId="26" borderId="14" xfId="0" applyFont="1" applyFill="1" applyBorder="1" applyAlignment="1" applyProtection="1">
      <alignment vertical="center"/>
      <protection locked="0"/>
    </xf>
    <xf numFmtId="0" fontId="4" fillId="26" borderId="31" xfId="0" applyFont="1" applyFill="1" applyBorder="1" applyAlignment="1" applyProtection="1">
      <alignment vertical="center"/>
      <protection locked="0"/>
    </xf>
    <xf numFmtId="8" fontId="4" fillId="26" borderId="72" xfId="0" applyNumberFormat="1" applyFont="1" applyFill="1" applyBorder="1" applyAlignment="1" applyProtection="1">
      <alignment vertical="center"/>
      <protection locked="0"/>
    </xf>
    <xf numFmtId="0" fontId="4" fillId="0" borderId="33" xfId="0" applyFont="1" applyFill="1" applyBorder="1" applyAlignment="1" applyProtection="1">
      <alignment vertical="center" wrapText="1"/>
    </xf>
    <xf numFmtId="0" fontId="4" fillId="0" borderId="66" xfId="0" applyFont="1" applyFill="1" applyBorder="1" applyAlignment="1" applyProtection="1">
      <alignment vertical="center" wrapText="1"/>
    </xf>
    <xf numFmtId="44" fontId="4" fillId="0" borderId="62" xfId="150" applyFont="1" applyFill="1" applyBorder="1" applyAlignment="1" applyProtection="1">
      <alignment horizontal="center" vertical="center" wrapText="1"/>
    </xf>
    <xf numFmtId="44" fontId="4" fillId="0" borderId="34" xfId="15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57" xfId="0" applyFont="1" applyFill="1" applyBorder="1" applyAlignment="1" applyProtection="1">
      <alignment horizontal="center" vertical="center" wrapText="1"/>
    </xf>
    <xf numFmtId="0" fontId="4" fillId="0" borderId="62" xfId="131" applyFont="1" applyBorder="1" applyAlignment="1" applyProtection="1">
      <alignment horizontal="center" vertical="center" wrapText="1"/>
    </xf>
    <xf numFmtId="0" fontId="4" fillId="0" borderId="34" xfId="131" applyFont="1" applyBorder="1" applyAlignment="1" applyProtection="1">
      <alignment horizontal="center" vertical="center" wrapText="1"/>
    </xf>
    <xf numFmtId="0" fontId="4" fillId="0" borderId="57" xfId="131" applyFont="1" applyBorder="1" applyAlignment="1" applyProtection="1">
      <alignment horizontal="center" vertical="center" wrapText="1"/>
    </xf>
    <xf numFmtId="0" fontId="7" fillId="0" borderId="12" xfId="0" applyFont="1" applyFill="1" applyBorder="1" applyAlignment="1" applyProtection="1">
      <alignment vertical="center"/>
    </xf>
    <xf numFmtId="0" fontId="3" fillId="0" borderId="0" xfId="0" applyFont="1" applyBorder="1" applyAlignment="1" applyProtection="1">
      <alignment vertical="center"/>
    </xf>
    <xf numFmtId="0" fontId="3" fillId="0" borderId="12" xfId="0" applyFont="1" applyBorder="1" applyAlignment="1" applyProtection="1">
      <alignment vertical="center"/>
    </xf>
    <xf numFmtId="164" fontId="3" fillId="26" borderId="15" xfId="0" applyNumberFormat="1" applyFont="1" applyFill="1" applyBorder="1" applyAlignment="1" applyProtection="1">
      <alignment vertical="center"/>
      <protection locked="0"/>
    </xf>
    <xf numFmtId="0" fontId="3" fillId="26" borderId="26" xfId="0" applyFont="1" applyFill="1" applyBorder="1" applyAlignment="1" applyProtection="1">
      <alignment vertical="center"/>
      <protection locked="0"/>
    </xf>
    <xf numFmtId="164" fontId="3" fillId="26" borderId="25" xfId="0" applyNumberFormat="1" applyFont="1" applyFill="1" applyBorder="1" applyAlignment="1" applyProtection="1">
      <alignment vertical="center"/>
      <protection locked="0"/>
    </xf>
    <xf numFmtId="0" fontId="4" fillId="0" borderId="12" xfId="0" applyFont="1" applyBorder="1" applyAlignment="1" applyProtection="1">
      <alignment vertical="center"/>
    </xf>
    <xf numFmtId="164" fontId="3" fillId="0" borderId="0" xfId="0" applyNumberFormat="1" applyFont="1" applyBorder="1" applyAlignment="1" applyProtection="1">
      <alignment vertical="center"/>
    </xf>
    <xf numFmtId="164" fontId="3" fillId="0" borderId="24" xfId="0" applyNumberFormat="1" applyFont="1" applyBorder="1" applyAlignment="1" applyProtection="1">
      <alignment vertical="center"/>
    </xf>
    <xf numFmtId="0" fontId="3" fillId="26" borderId="13" xfId="0" applyFont="1" applyFill="1" applyBorder="1" applyAlignment="1" applyProtection="1">
      <alignment vertical="center"/>
      <protection locked="0"/>
    </xf>
    <xf numFmtId="0" fontId="3" fillId="0" borderId="27" xfId="0" applyFont="1" applyBorder="1" applyAlignment="1" applyProtection="1">
      <alignment vertical="center"/>
    </xf>
    <xf numFmtId="0" fontId="3" fillId="0" borderId="28" xfId="0" applyFont="1" applyBorder="1" applyAlignment="1" applyProtection="1">
      <alignment vertical="center"/>
    </xf>
    <xf numFmtId="0" fontId="3" fillId="0" borderId="29" xfId="0" applyFont="1" applyBorder="1" applyAlignment="1" applyProtection="1">
      <alignment vertical="center"/>
    </xf>
    <xf numFmtId="0" fontId="4" fillId="0" borderId="0" xfId="0" applyFont="1" applyAlignment="1" applyProtection="1"/>
    <xf numFmtId="0" fontId="4" fillId="0" borderId="0" xfId="0" applyFont="1" applyBorder="1" applyAlignment="1" applyProtection="1">
      <alignment horizontal="center" wrapText="1"/>
    </xf>
    <xf numFmtId="0" fontId="4" fillId="0" borderId="24" xfId="0" applyFont="1" applyFill="1" applyBorder="1" applyAlignment="1" applyProtection="1">
      <alignment horizontal="center" wrapText="1"/>
    </xf>
    <xf numFmtId="0" fontId="4" fillId="0" borderId="15"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17" fillId="0" borderId="38" xfId="0" applyFont="1" applyBorder="1" applyAlignment="1" applyProtection="1">
      <alignment horizontal="center" vertical="center" wrapText="1"/>
    </xf>
    <xf numFmtId="0" fontId="3" fillId="0" borderId="15" xfId="0" applyFont="1" applyBorder="1" applyAlignment="1" applyProtection="1">
      <alignment horizontal="center" vertical="center"/>
    </xf>
    <xf numFmtId="0" fontId="4" fillId="0" borderId="31" xfId="0" applyFont="1" applyBorder="1" applyAlignment="1" applyProtection="1">
      <alignment horizontal="center" vertical="center"/>
    </xf>
    <xf numFmtId="0" fontId="4" fillId="0" borderId="0" xfId="0" applyFont="1" applyBorder="1" applyAlignment="1" applyProtection="1">
      <alignment vertical="center"/>
    </xf>
    <xf numFmtId="0" fontId="0" fillId="26" borderId="23" xfId="0" applyFill="1" applyBorder="1" applyAlignment="1" applyProtection="1">
      <alignment horizontal="center" vertical="center"/>
      <protection locked="0"/>
    </xf>
    <xf numFmtId="0" fontId="3" fillId="0" borderId="48" xfId="0" applyFont="1" applyBorder="1" applyAlignment="1" applyProtection="1">
      <alignment vertical="center"/>
    </xf>
    <xf numFmtId="0" fontId="7" fillId="0" borderId="61" xfId="0" applyFont="1" applyBorder="1" applyAlignment="1" applyProtection="1">
      <alignment horizontal="center" vertical="center" wrapText="1"/>
    </xf>
    <xf numFmtId="14" fontId="3" fillId="0" borderId="38" xfId="0" applyNumberFormat="1" applyFont="1" applyFill="1" applyBorder="1" applyAlignment="1" applyProtection="1">
      <alignment horizontal="center" vertical="center"/>
    </xf>
    <xf numFmtId="0" fontId="3" fillId="0" borderId="13" xfId="0" applyFont="1" applyBorder="1" applyAlignment="1" applyProtection="1">
      <alignment vertical="center"/>
    </xf>
    <xf numFmtId="0" fontId="4" fillId="0" borderId="13" xfId="0" applyFont="1" applyBorder="1" applyAlignment="1" applyProtection="1">
      <alignment vertical="center"/>
    </xf>
    <xf numFmtId="4" fontId="3" fillId="0" borderId="42" xfId="0" applyNumberFormat="1" applyFont="1" applyFill="1" applyBorder="1" applyProtection="1"/>
    <xf numFmtId="4" fontId="3" fillId="0" borderId="42" xfId="0" applyNumberFormat="1" applyFont="1" applyFill="1" applyBorder="1" applyAlignment="1" applyProtection="1">
      <alignment wrapText="1"/>
    </xf>
    <xf numFmtId="4" fontId="3" fillId="0" borderId="42" xfId="0" applyNumberFormat="1" applyFont="1" applyFill="1" applyBorder="1" applyAlignment="1" applyProtection="1">
      <alignment horizontal="left" vertical="top" wrapText="1"/>
    </xf>
    <xf numFmtId="0" fontId="3" fillId="0" borderId="0" xfId="0" applyFont="1" applyFill="1" applyProtection="1"/>
    <xf numFmtId="0" fontId="45" fillId="0" borderId="0" xfId="125" applyFont="1" applyFill="1" applyBorder="1" applyProtection="1"/>
    <xf numFmtId="0" fontId="6" fillId="0" borderId="0" xfId="126" applyFont="1" applyFill="1" applyBorder="1" applyAlignment="1" applyProtection="1">
      <alignment vertical="center"/>
    </xf>
    <xf numFmtId="0" fontId="3" fillId="0" borderId="0" xfId="125" applyFont="1" applyBorder="1" applyAlignment="1" applyProtection="1">
      <alignment wrapText="1"/>
    </xf>
    <xf numFmtId="4" fontId="3" fillId="27" borderId="42" xfId="0" applyNumberFormat="1" applyFont="1" applyFill="1" applyBorder="1" applyProtection="1"/>
    <xf numFmtId="0" fontId="3" fillId="0" borderId="0" xfId="125" applyFont="1" applyFill="1" applyBorder="1" applyProtection="1"/>
    <xf numFmtId="8" fontId="6" fillId="0" borderId="48" xfId="126" applyNumberFormat="1"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xf>
    <xf numFmtId="166" fontId="6" fillId="29" borderId="15" xfId="126" applyNumberFormat="1" applyFont="1" applyFill="1" applyBorder="1" applyAlignment="1" applyProtection="1">
      <alignment horizontal="center" vertical="center" wrapText="1"/>
    </xf>
    <xf numFmtId="0" fontId="6" fillId="29" borderId="48" xfId="126" applyFont="1" applyFill="1" applyBorder="1" applyAlignment="1" applyProtection="1">
      <alignment vertical="center"/>
    </xf>
    <xf numFmtId="166" fontId="4" fillId="30" borderId="26" xfId="126" applyNumberFormat="1" applyFont="1" applyFill="1" applyBorder="1" applyAlignment="1" applyProtection="1">
      <alignment vertical="center"/>
      <protection locked="0"/>
    </xf>
    <xf numFmtId="166" fontId="4" fillId="30" borderId="15" xfId="126" applyNumberFormat="1" applyFont="1" applyFill="1" applyBorder="1" applyAlignment="1" applyProtection="1">
      <alignment vertical="center"/>
      <protection locked="0"/>
    </xf>
    <xf numFmtId="0" fontId="6" fillId="29" borderId="48" xfId="126" applyFont="1" applyFill="1" applyBorder="1" applyAlignment="1" applyProtection="1">
      <alignment vertical="center" wrapText="1"/>
    </xf>
    <xf numFmtId="0" fontId="6" fillId="29" borderId="28" xfId="126" applyFont="1" applyFill="1" applyBorder="1" applyAlignment="1" applyProtection="1">
      <alignment vertical="center"/>
    </xf>
    <xf numFmtId="0" fontId="3" fillId="0" borderId="0" xfId="122" applyProtection="1"/>
    <xf numFmtId="0" fontId="4" fillId="0" borderId="13" xfId="126" applyFont="1" applyFill="1" applyBorder="1" applyAlignment="1" applyProtection="1">
      <alignment vertical="center"/>
    </xf>
    <xf numFmtId="0" fontId="4" fillId="0" borderId="13" xfId="126" applyFont="1" applyFill="1" applyBorder="1" applyAlignment="1" applyProtection="1">
      <alignment vertical="center" wrapText="1"/>
    </xf>
    <xf numFmtId="0" fontId="4" fillId="0" borderId="60" xfId="126" applyFont="1" applyFill="1" applyBorder="1" applyAlignment="1" applyProtection="1">
      <alignment vertical="center" wrapText="1"/>
    </xf>
    <xf numFmtId="8" fontId="4" fillId="0" borderId="53" xfId="126" applyNumberFormat="1" applyFont="1" applyFill="1" applyBorder="1" applyAlignment="1" applyProtection="1">
      <alignment vertical="center"/>
    </xf>
    <xf numFmtId="164" fontId="4" fillId="0" borderId="53" xfId="126" applyNumberFormat="1" applyFont="1" applyFill="1" applyBorder="1" applyAlignment="1" applyProtection="1">
      <alignment vertical="center"/>
    </xf>
    <xf numFmtId="8" fontId="4" fillId="0" borderId="53" xfId="126" applyNumberFormat="1" applyFont="1" applyFill="1" applyBorder="1" applyAlignment="1" applyProtection="1">
      <alignment horizontal="center" vertical="center" wrapText="1"/>
    </xf>
    <xf numFmtId="8" fontId="4" fillId="0" borderId="53" xfId="126" applyNumberFormat="1" applyFont="1" applyFill="1" applyBorder="1" applyAlignment="1" applyProtection="1">
      <alignment horizontal="center" vertical="center"/>
    </xf>
    <xf numFmtId="0" fontId="4" fillId="0" borderId="27" xfId="126" applyFont="1" applyFill="1" applyBorder="1" applyAlignment="1" applyProtection="1">
      <alignment vertical="center" wrapText="1"/>
    </xf>
    <xf numFmtId="8" fontId="4" fillId="0" borderId="28" xfId="126" applyNumberFormat="1" applyFont="1" applyFill="1" applyBorder="1" applyAlignment="1" applyProtection="1">
      <alignment vertical="center"/>
    </xf>
    <xf numFmtId="164" fontId="4" fillId="0" borderId="28" xfId="126" applyNumberFormat="1" applyFont="1" applyFill="1" applyBorder="1" applyAlignment="1" applyProtection="1">
      <alignment vertical="center"/>
    </xf>
    <xf numFmtId="8" fontId="4" fillId="0" borderId="28" xfId="126" applyNumberFormat="1" applyFont="1" applyFill="1" applyBorder="1" applyAlignment="1" applyProtection="1">
      <alignment horizontal="center" vertical="center" wrapText="1"/>
    </xf>
    <xf numFmtId="8" fontId="4" fillId="0" borderId="28" xfId="126" applyNumberFormat="1" applyFont="1" applyFill="1" applyBorder="1" applyAlignment="1" applyProtection="1">
      <alignment horizontal="center" vertical="center"/>
    </xf>
    <xf numFmtId="0" fontId="13" fillId="0" borderId="0" xfId="0" applyFont="1" applyBorder="1" applyProtection="1"/>
    <xf numFmtId="0" fontId="4" fillId="0" borderId="0" xfId="122" applyFont="1" applyProtection="1"/>
    <xf numFmtId="0" fontId="4" fillId="0" borderId="0" xfId="0" applyFont="1" applyBorder="1" applyProtection="1"/>
    <xf numFmtId="0" fontId="4" fillId="0" borderId="62" xfId="0" applyFont="1" applyFill="1" applyBorder="1" applyAlignment="1" applyProtection="1">
      <alignment horizontal="center" vertical="center" wrapText="1"/>
    </xf>
    <xf numFmtId="8" fontId="6" fillId="0" borderId="17" xfId="0" applyNumberFormat="1" applyFont="1" applyBorder="1" applyAlignment="1" applyProtection="1">
      <alignment vertical="center"/>
    </xf>
    <xf numFmtId="0" fontId="6" fillId="0" borderId="14" xfId="0" applyFont="1" applyBorder="1" applyAlignment="1" applyProtection="1">
      <alignment horizontal="right" vertical="center"/>
    </xf>
    <xf numFmtId="0" fontId="3" fillId="0" borderId="57" xfId="0" applyFont="1" applyFill="1" applyBorder="1" applyAlignment="1" applyProtection="1">
      <alignment horizontal="center" vertical="center" wrapText="1"/>
    </xf>
    <xf numFmtId="0" fontId="3" fillId="0" borderId="38" xfId="0" applyFont="1" applyFill="1" applyBorder="1" applyAlignment="1" applyProtection="1">
      <alignment horizontal="center" vertical="center" wrapText="1"/>
    </xf>
    <xf numFmtId="0" fontId="3" fillId="28" borderId="14" xfId="131" applyFont="1" applyFill="1" applyBorder="1" applyAlignment="1" applyProtection="1">
      <alignment horizontal="center" vertical="center" wrapText="1"/>
      <protection locked="0"/>
    </xf>
    <xf numFmtId="169" fontId="3" fillId="27" borderId="53" xfId="0" applyNumberFormat="1" applyFont="1" applyFill="1" applyBorder="1" applyAlignment="1" applyProtection="1">
      <alignment horizontal="left" vertical="center" wrapText="1"/>
    </xf>
    <xf numFmtId="4" fontId="4" fillId="0" borderId="15" xfId="100" applyNumberFormat="1" applyFont="1" applyFill="1" applyBorder="1" applyAlignment="1" applyProtection="1">
      <alignment horizontal="right" vertical="center" wrapText="1"/>
    </xf>
    <xf numFmtId="0" fontId="5" fillId="0" borderId="67" xfId="0" applyFont="1" applyFill="1" applyBorder="1" applyProtection="1"/>
    <xf numFmtId="0" fontId="1" fillId="0" borderId="13" xfId="0" applyFont="1" applyBorder="1" applyAlignment="1" applyProtection="1">
      <alignment horizontal="left" vertical="center" wrapText="1"/>
    </xf>
    <xf numFmtId="14" fontId="3" fillId="26" borderId="15" xfId="0" applyNumberFormat="1" applyFont="1" applyFill="1" applyBorder="1" applyAlignment="1" applyProtection="1">
      <alignment horizontal="center" vertical="center"/>
      <protection locked="0"/>
    </xf>
    <xf numFmtId="0" fontId="1" fillId="27" borderId="0" xfId="0" applyFont="1" applyFill="1" applyBorder="1" applyAlignment="1" applyProtection="1">
      <alignment horizontal="left" vertical="center"/>
    </xf>
    <xf numFmtId="8" fontId="4" fillId="26" borderId="26" xfId="126" applyNumberFormat="1" applyFont="1" applyFill="1" applyBorder="1" applyAlignment="1" applyProtection="1">
      <alignment horizontal="right" vertical="center"/>
      <protection locked="0"/>
    </xf>
    <xf numFmtId="8" fontId="4" fillId="26" borderId="15" xfId="126" applyNumberFormat="1" applyFont="1" applyFill="1" applyBorder="1" applyAlignment="1" applyProtection="1">
      <alignment horizontal="right" vertical="center"/>
      <protection locked="0"/>
    </xf>
    <xf numFmtId="166" fontId="4" fillId="31" borderId="26" xfId="126" applyNumberFormat="1" applyFont="1" applyFill="1" applyBorder="1" applyAlignment="1" applyProtection="1">
      <alignment vertical="center"/>
    </xf>
    <xf numFmtId="166" fontId="4" fillId="31" borderId="15" xfId="126" applyNumberFormat="1" applyFont="1" applyFill="1" applyBorder="1" applyAlignment="1" applyProtection="1">
      <alignment vertical="center"/>
    </xf>
    <xf numFmtId="0" fontId="8" fillId="27" borderId="0" xfId="0" applyFont="1" applyFill="1" applyBorder="1" applyAlignment="1" applyProtection="1">
      <alignment horizontal="center" wrapText="1"/>
    </xf>
    <xf numFmtId="0" fontId="0" fillId="27" borderId="0" xfId="0" applyFill="1" applyBorder="1" applyAlignment="1" applyProtection="1">
      <alignment horizontal="center" wrapText="1"/>
    </xf>
    <xf numFmtId="0" fontId="11" fillId="27" borderId="0" xfId="0" applyFont="1" applyFill="1" applyBorder="1" applyAlignment="1" applyProtection="1">
      <alignment vertical="center" wrapText="1"/>
    </xf>
    <xf numFmtId="0" fontId="11" fillId="27" borderId="0" xfId="0" applyFont="1" applyFill="1" applyBorder="1" applyAlignment="1" applyProtection="1">
      <alignment vertical="center"/>
    </xf>
    <xf numFmtId="0" fontId="15" fillId="0" borderId="46" xfId="134" applyFont="1" applyFill="1" applyBorder="1" applyAlignment="1" applyProtection="1">
      <alignment horizontal="center" vertical="center" wrapText="1"/>
    </xf>
    <xf numFmtId="0" fontId="0" fillId="0" borderId="65" xfId="0" applyBorder="1" applyAlignment="1" applyProtection="1">
      <alignment vertical="center" wrapText="1"/>
    </xf>
    <xf numFmtId="0" fontId="15" fillId="0" borderId="34" xfId="134" applyFont="1" applyFill="1" applyBorder="1" applyAlignment="1" applyProtection="1">
      <alignment horizontal="center" vertical="center" wrapText="1"/>
    </xf>
    <xf numFmtId="0" fontId="17" fillId="0" borderId="34" xfId="0" applyFont="1" applyBorder="1" applyAlignment="1" applyProtection="1">
      <alignment vertical="center" wrapText="1"/>
    </xf>
    <xf numFmtId="0" fontId="17" fillId="0" borderId="57" xfId="0" applyFont="1" applyBorder="1" applyAlignment="1" applyProtection="1">
      <alignment vertical="center" wrapText="1"/>
    </xf>
    <xf numFmtId="0" fontId="15" fillId="0" borderId="39" xfId="134" applyFont="1" applyFill="1" applyBorder="1" applyAlignment="1" applyProtection="1">
      <alignment horizontal="center" vertical="center" wrapText="1"/>
    </xf>
    <xf numFmtId="0" fontId="0" fillId="0" borderId="23" xfId="0" applyBorder="1" applyAlignment="1" applyProtection="1">
      <alignment vertical="center"/>
    </xf>
    <xf numFmtId="164" fontId="3" fillId="0" borderId="15" xfId="0" applyNumberFormat="1" applyFont="1" applyBorder="1" applyAlignment="1" applyProtection="1">
      <alignment horizontal="right" vertical="center" wrapText="1"/>
    </xf>
    <xf numFmtId="164" fontId="3" fillId="0" borderId="31" xfId="0" applyNumberFormat="1" applyFont="1" applyFill="1" applyBorder="1" applyAlignment="1" applyProtection="1">
      <alignment horizontal="right" vertical="center" wrapText="1"/>
    </xf>
    <xf numFmtId="0" fontId="0" fillId="0" borderId="42" xfId="0" applyFill="1" applyBorder="1" applyAlignment="1" applyProtection="1">
      <alignment wrapText="1"/>
    </xf>
    <xf numFmtId="0" fontId="0" fillId="0" borderId="23" xfId="0" applyFill="1" applyBorder="1" applyAlignment="1" applyProtection="1">
      <alignment wrapText="1"/>
    </xf>
    <xf numFmtId="164" fontId="3" fillId="0" borderId="31" xfId="0" applyNumberFormat="1" applyFont="1" applyBorder="1" applyAlignment="1" applyProtection="1">
      <alignment horizontal="right" vertical="center" wrapText="1"/>
    </xf>
    <xf numFmtId="0" fontId="0" fillId="0" borderId="42" xfId="0" applyBorder="1" applyAlignment="1" applyProtection="1">
      <alignment wrapText="1"/>
    </xf>
    <xf numFmtId="0" fontId="0" fillId="0" borderId="23" xfId="0" applyBorder="1" applyAlignment="1" applyProtection="1">
      <alignment wrapText="1"/>
    </xf>
    <xf numFmtId="0" fontId="3" fillId="0" borderId="69" xfId="0" applyFont="1" applyFill="1" applyBorder="1" applyAlignment="1" applyProtection="1">
      <alignment horizontal="justify" vertical="center" wrapText="1"/>
    </xf>
    <xf numFmtId="0" fontId="4" fillId="0" borderId="70" xfId="0" applyFont="1" applyFill="1" applyBorder="1" applyAlignment="1" applyProtection="1">
      <alignment horizontal="justify" vertical="center" wrapText="1"/>
    </xf>
    <xf numFmtId="0" fontId="4" fillId="0" borderId="71" xfId="0" applyFont="1" applyFill="1" applyBorder="1" applyAlignment="1" applyProtection="1">
      <alignment horizontal="justify" vertical="center" wrapText="1"/>
    </xf>
    <xf numFmtId="0" fontId="7" fillId="0" borderId="0" xfId="0" applyFont="1" applyBorder="1" applyAlignment="1" applyProtection="1">
      <alignment horizontal="center" textRotation="90" wrapText="1"/>
    </xf>
    <xf numFmtId="0" fontId="3" fillId="26" borderId="11" xfId="0" applyFont="1" applyFill="1" applyBorder="1" applyAlignment="1" applyProtection="1">
      <alignment vertical="center"/>
      <protection locked="0"/>
    </xf>
    <xf numFmtId="0" fontId="0" fillId="0" borderId="26" xfId="0" applyBorder="1" applyAlignment="1"/>
    <xf numFmtId="0" fontId="3" fillId="26" borderId="56" xfId="0" applyFont="1" applyFill="1" applyBorder="1" applyAlignment="1" applyProtection="1">
      <alignment vertical="center"/>
      <protection locked="0"/>
    </xf>
    <xf numFmtId="0" fontId="0" fillId="0" borderId="68" xfId="0" applyBorder="1" applyAlignment="1"/>
    <xf numFmtId="0" fontId="4" fillId="0" borderId="49" xfId="0" applyFont="1" applyFill="1" applyBorder="1" applyAlignment="1" applyProtection="1">
      <alignment horizontal="left" vertical="center" wrapText="1"/>
    </xf>
    <xf numFmtId="0" fontId="0" fillId="0" borderId="68" xfId="0" applyBorder="1" applyAlignment="1">
      <alignment horizontal="left" vertical="center" wrapText="1"/>
    </xf>
    <xf numFmtId="0" fontId="4" fillId="0" borderId="50" xfId="0" applyFont="1" applyFill="1" applyBorder="1" applyAlignment="1" applyProtection="1">
      <alignment horizontal="left" vertical="center" wrapText="1"/>
    </xf>
    <xf numFmtId="0" fontId="0" fillId="0" borderId="26" xfId="0" applyBorder="1" applyAlignment="1">
      <alignment horizontal="left" vertical="center" wrapText="1"/>
    </xf>
    <xf numFmtId="0" fontId="4" fillId="0" borderId="27" xfId="0" applyFont="1" applyBorder="1" applyAlignment="1" applyProtection="1">
      <alignment vertical="center"/>
    </xf>
    <xf numFmtId="0" fontId="0" fillId="0" borderId="35" xfId="0" applyBorder="1" applyAlignment="1">
      <alignment vertical="center"/>
    </xf>
    <xf numFmtId="0" fontId="4" fillId="0" borderId="36" xfId="0" applyFont="1" applyFill="1" applyBorder="1" applyAlignment="1" applyProtection="1">
      <alignment horizontal="center" vertical="center" wrapText="1"/>
    </xf>
    <xf numFmtId="0" fontId="17" fillId="0" borderId="54" xfId="0" applyFont="1" applyBorder="1" applyAlignment="1" applyProtection="1">
      <alignment horizontal="center" vertical="center"/>
    </xf>
    <xf numFmtId="0" fontId="17" fillId="0" borderId="58" xfId="0" applyFont="1" applyBorder="1" applyAlignment="1" applyProtection="1">
      <alignment horizontal="center" vertical="center"/>
    </xf>
    <xf numFmtId="0" fontId="4" fillId="0" borderId="56" xfId="0" applyFont="1" applyBorder="1" applyAlignment="1" applyProtection="1">
      <alignment horizontal="center" vertical="center"/>
    </xf>
    <xf numFmtId="0" fontId="4" fillId="0" borderId="48" xfId="0" applyFont="1" applyBorder="1" applyAlignment="1" applyProtection="1">
      <alignment horizontal="center" vertical="center"/>
    </xf>
    <xf numFmtId="0" fontId="4" fillId="0" borderId="68" xfId="0" applyFont="1" applyBorder="1" applyAlignment="1" applyProtection="1">
      <alignment horizontal="center" vertical="center"/>
    </xf>
    <xf numFmtId="0" fontId="15" fillId="0" borderId="13" xfId="0" applyFont="1" applyFill="1" applyBorder="1" applyAlignment="1" applyProtection="1">
      <alignment horizontal="left" vertical="center"/>
    </xf>
    <xf numFmtId="0" fontId="15" fillId="0" borderId="15" xfId="0" applyFont="1" applyFill="1" applyBorder="1" applyAlignment="1" applyProtection="1">
      <alignment horizontal="left" vertical="center"/>
    </xf>
    <xf numFmtId="0" fontId="8" fillId="0" borderId="49" xfId="0" applyFont="1" applyFill="1" applyBorder="1" applyAlignment="1" applyProtection="1">
      <alignment horizontal="center" vertical="center"/>
    </xf>
    <xf numFmtId="0" fontId="8" fillId="0" borderId="48" xfId="0" applyFont="1" applyFill="1" applyBorder="1" applyAlignment="1" applyProtection="1">
      <alignment horizontal="center" vertical="center"/>
    </xf>
    <xf numFmtId="0" fontId="8" fillId="0" borderId="61" xfId="0" applyFont="1" applyFill="1" applyBorder="1" applyAlignment="1" applyProtection="1">
      <alignment horizontal="center" vertical="center"/>
    </xf>
    <xf numFmtId="0" fontId="0" fillId="27" borderId="12" xfId="0" applyFill="1" applyBorder="1" applyAlignment="1" applyProtection="1">
      <alignment horizontal="left"/>
    </xf>
    <xf numFmtId="0" fontId="0" fillId="27" borderId="0" xfId="0" applyFill="1" applyBorder="1" applyAlignment="1" applyProtection="1">
      <alignment horizontal="left"/>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4" xfId="0" applyFont="1" applyBorder="1" applyAlignment="1" applyProtection="1">
      <alignment horizontal="center" vertical="center"/>
    </xf>
    <xf numFmtId="0" fontId="0" fillId="27" borderId="13" xfId="0" applyFill="1" applyBorder="1" applyAlignment="1" applyProtection="1">
      <alignment horizontal="left" vertical="center"/>
    </xf>
    <xf numFmtId="0" fontId="0" fillId="27" borderId="15" xfId="0" applyFill="1" applyBorder="1" applyAlignment="1" applyProtection="1">
      <alignment horizontal="left" vertical="center"/>
    </xf>
    <xf numFmtId="0" fontId="0" fillId="27" borderId="59" xfId="0" applyFill="1" applyBorder="1" applyAlignment="1" applyProtection="1">
      <alignment horizontal="left" vertical="center"/>
    </xf>
    <xf numFmtId="0" fontId="0" fillId="27" borderId="54" xfId="0" applyFill="1" applyBorder="1" applyAlignment="1" applyProtection="1">
      <alignment horizontal="left" vertical="center"/>
    </xf>
    <xf numFmtId="0" fontId="0" fillId="27" borderId="65" xfId="0" applyFill="1" applyBorder="1" applyAlignment="1" applyProtection="1">
      <alignment horizontal="left" vertical="center"/>
    </xf>
    <xf numFmtId="0" fontId="0" fillId="27" borderId="55" xfId="0" applyFill="1" applyBorder="1" applyAlignment="1" applyProtection="1">
      <alignment horizontal="left" vertical="center" wrapText="1"/>
    </xf>
    <xf numFmtId="0" fontId="0" fillId="27" borderId="23" xfId="0" applyFill="1" applyBorder="1" applyAlignment="1" applyProtection="1">
      <alignment horizontal="left" vertical="center"/>
    </xf>
    <xf numFmtId="0" fontId="0" fillId="27" borderId="80" xfId="0" applyFill="1" applyBorder="1" applyAlignment="1" applyProtection="1">
      <alignment horizontal="left" vertical="center"/>
    </xf>
    <xf numFmtId="0" fontId="0" fillId="27" borderId="81" xfId="0" applyFill="1" applyBorder="1" applyAlignment="1" applyProtection="1">
      <alignment horizontal="left" vertical="center"/>
    </xf>
    <xf numFmtId="0" fontId="4" fillId="0" borderId="51"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0" borderId="46"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73" xfId="0" applyFont="1" applyBorder="1" applyAlignment="1" applyProtection="1">
      <alignment horizontal="center" vertical="center"/>
    </xf>
    <xf numFmtId="0" fontId="4" fillId="0" borderId="15" xfId="0" applyFont="1" applyBorder="1" applyAlignment="1" applyProtection="1">
      <alignment horizontal="center" vertical="center"/>
    </xf>
    <xf numFmtId="167" fontId="6" fillId="0" borderId="73" xfId="126" applyNumberFormat="1" applyFont="1" applyFill="1" applyBorder="1" applyAlignment="1" applyProtection="1">
      <alignment horizontal="center" vertical="center" wrapText="1"/>
    </xf>
    <xf numFmtId="167" fontId="6" fillId="0" borderId="37" xfId="126" applyNumberFormat="1" applyFont="1" applyFill="1" applyBorder="1" applyAlignment="1" applyProtection="1">
      <alignment horizontal="center" vertical="center" wrapText="1"/>
    </xf>
    <xf numFmtId="8" fontId="6" fillId="0" borderId="56" xfId="126" applyNumberFormat="1" applyFont="1" applyFill="1" applyBorder="1" applyAlignment="1" applyProtection="1">
      <alignment horizontal="center" vertical="center" wrapText="1"/>
    </xf>
    <xf numFmtId="8" fontId="6" fillId="0" borderId="48" xfId="126" applyNumberFormat="1" applyFont="1" applyFill="1" applyBorder="1" applyAlignment="1" applyProtection="1">
      <alignment horizontal="center" vertical="center" wrapText="1"/>
    </xf>
    <xf numFmtId="8" fontId="6" fillId="0" borderId="68" xfId="126" applyNumberFormat="1" applyFont="1" applyFill="1" applyBorder="1" applyAlignment="1" applyProtection="1">
      <alignment horizontal="center" vertical="center" wrapText="1"/>
    </xf>
    <xf numFmtId="166" fontId="6" fillId="29" borderId="56" xfId="126" applyNumberFormat="1" applyFont="1" applyFill="1" applyBorder="1" applyAlignment="1" applyProtection="1">
      <alignment horizontal="center" vertical="center" wrapText="1"/>
    </xf>
    <xf numFmtId="166" fontId="6" fillId="29" borderId="48" xfId="126" applyNumberFormat="1" applyFont="1" applyFill="1" applyBorder="1" applyAlignment="1" applyProtection="1">
      <alignment horizontal="center" vertical="center" wrapText="1"/>
    </xf>
    <xf numFmtId="166" fontId="6" fillId="29" borderId="68" xfId="126" applyNumberFormat="1" applyFont="1" applyFill="1" applyBorder="1" applyAlignment="1" applyProtection="1">
      <alignment horizontal="center" vertical="center" wrapText="1"/>
    </xf>
    <xf numFmtId="0" fontId="6" fillId="0" borderId="62" xfId="126" applyFont="1" applyFill="1" applyBorder="1" applyAlignment="1" applyProtection="1">
      <alignment horizontal="center" vertical="center" wrapText="1"/>
    </xf>
    <xf numFmtId="0" fontId="6" fillId="0" borderId="13" xfId="126" applyFont="1" applyFill="1" applyBorder="1" applyAlignment="1" applyProtection="1">
      <alignment horizontal="center" vertical="center" wrapText="1"/>
    </xf>
    <xf numFmtId="166" fontId="6" fillId="0" borderId="39" xfId="126" applyNumberFormat="1" applyFont="1" applyFill="1" applyBorder="1" applyAlignment="1" applyProtection="1">
      <alignment horizontal="center" vertical="center" wrapText="1"/>
    </xf>
    <xf numFmtId="166" fontId="6" fillId="0" borderId="23" xfId="126" applyNumberFormat="1" applyFont="1" applyFill="1" applyBorder="1" applyAlignment="1" applyProtection="1">
      <alignment horizontal="center" vertical="center" wrapText="1"/>
    </xf>
    <xf numFmtId="167" fontId="6" fillId="0" borderId="39" xfId="126" applyNumberFormat="1" applyFont="1" applyFill="1" applyBorder="1" applyAlignment="1" applyProtection="1">
      <alignment horizontal="center" vertical="center" wrapText="1"/>
    </xf>
    <xf numFmtId="167" fontId="6" fillId="0" borderId="23" xfId="126" applyNumberFormat="1"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xf>
    <xf numFmtId="0" fontId="4" fillId="0" borderId="61" xfId="0" applyFont="1" applyFill="1" applyBorder="1" applyAlignment="1" applyProtection="1">
      <alignment horizontal="center" vertical="center"/>
    </xf>
    <xf numFmtId="0" fontId="6" fillId="0" borderId="43" xfId="123" quotePrefix="1" applyFont="1" applyFill="1" applyBorder="1" applyAlignment="1" applyProtection="1">
      <alignment horizontal="center" vertical="center" wrapText="1"/>
    </xf>
    <xf numFmtId="0" fontId="0" fillId="0" borderId="55" xfId="0" applyFill="1" applyBorder="1" applyAlignment="1" applyProtection="1">
      <alignment horizontal="center" vertical="center"/>
    </xf>
    <xf numFmtId="0" fontId="3" fillId="0" borderId="63" xfId="0" applyFont="1" applyFill="1" applyBorder="1" applyAlignment="1" applyProtection="1">
      <alignment horizontal="left" vertical="center" wrapText="1"/>
    </xf>
    <xf numFmtId="0" fontId="3" fillId="0" borderId="74" xfId="0" applyFont="1" applyFill="1" applyBorder="1" applyAlignment="1" applyProtection="1">
      <alignment horizontal="left" vertical="center" wrapText="1"/>
    </xf>
    <xf numFmtId="0" fontId="3" fillId="0" borderId="63"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31"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xf>
    <xf numFmtId="167" fontId="4" fillId="30" borderId="26" xfId="150" applyNumberFormat="1" applyFont="1" applyFill="1" applyBorder="1" applyAlignment="1" applyProtection="1">
      <alignment vertical="center"/>
      <protection locked="0"/>
    </xf>
  </cellXfs>
  <cellStyles count="174">
    <cellStyle name="_Column1" xfId="1"/>
    <cellStyle name="_Column1_120319_BAB_KoPr2012_KEMA" xfId="2"/>
    <cellStyle name="_Column1_120329_EHB_KoPr_Basisjahr_ENTWURF" xfId="3"/>
    <cellStyle name="_Column1_120329_EHB_KoPr_Basisjahr_ENTWURF 2" xfId="159"/>
    <cellStyle name="_Column1_A. Allgemeine Informationen" xfId="4"/>
    <cellStyle name="_Column1_Ausfüllhilfe" xfId="5"/>
    <cellStyle name="_Column1_kalk. EK-Verzinsung" xfId="6"/>
    <cellStyle name="_Column1_kalk. EK-Verzinsung 2" xfId="160"/>
    <cellStyle name="_Column1_Mehrjahresvergleich" xfId="7"/>
    <cellStyle name="_Column1_Mehrjahresvergleich 2" xfId="161"/>
    <cellStyle name="_Column1_SAV-Vergleich" xfId="8"/>
    <cellStyle name="_Column1_SAV-Vergleich 2" xfId="162"/>
    <cellStyle name="_Column2" xfId="9"/>
    <cellStyle name="_Column3" xfId="10"/>
    <cellStyle name="_Column4" xfId="11"/>
    <cellStyle name="_Column4_120319_BAB_KoPr2012_KEMA" xfId="12"/>
    <cellStyle name="_Column4_120329_EHB_KoPr_Basisjahr_ENTWURF" xfId="13"/>
    <cellStyle name="_Column4_120329_EHB_KoPr_Basisjahr_ENTWURF 2" xfId="163"/>
    <cellStyle name="_Column4_A. Allgemeine Informationen" xfId="14"/>
    <cellStyle name="_Column4_Ausfüllhilfe" xfId="15"/>
    <cellStyle name="_Column4_kalk. EK-Verzinsung" xfId="16"/>
    <cellStyle name="_Column4_kalk. EK-Verzinsung 2" xfId="164"/>
    <cellStyle name="_Column4_Mehrjahresvergleich" xfId="17"/>
    <cellStyle name="_Column4_Mehrjahresvergleich 2" xfId="165"/>
    <cellStyle name="_Column4_SAV-Vergleich" xfId="18"/>
    <cellStyle name="_Column4_SAV-Vergleich 2" xfId="166"/>
    <cellStyle name="_Column5" xfId="19"/>
    <cellStyle name="_Column6" xfId="20"/>
    <cellStyle name="_Column7" xfId="21"/>
    <cellStyle name="_Data" xfId="22"/>
    <cellStyle name="_Data_120319_BAB_KoPr2012_KEMA" xfId="23"/>
    <cellStyle name="_Data_120319_BAB_KoPr2012_KEMA_120616_Prüfwerkzeug_2_EOG" xfId="24"/>
    <cellStyle name="_Data_120319_BAB_KoPr2012_KEMA_130911_Zusatzdaten" xfId="25"/>
    <cellStyle name="_Data_120319_BAB_KoPr2012_KEMA_VNBErhebungsbogenKostenprfg2012_2xls" xfId="26"/>
    <cellStyle name="_Header" xfId="27"/>
    <cellStyle name="_Row1" xfId="28"/>
    <cellStyle name="_Row1_120319_BAB_KoPr2012_KEMA" xfId="29"/>
    <cellStyle name="_Row1_120329_EHB_KoPr_Basisjahr_ENTWURF" xfId="30"/>
    <cellStyle name="_Row1_120329_EHB_KoPr_Basisjahr_ENTWURF 2" xfId="167"/>
    <cellStyle name="_Row1_A. Allgemeine Informationen" xfId="31"/>
    <cellStyle name="_Row1_Ausfüllhilfe" xfId="32"/>
    <cellStyle name="_Row1_kalk. EK-Verzinsung" xfId="33"/>
    <cellStyle name="_Row1_kalk. EK-Verzinsung 2" xfId="168"/>
    <cellStyle name="_Row1_Mehrjahresvergleich" xfId="34"/>
    <cellStyle name="_Row1_Mehrjahresvergleich 2" xfId="169"/>
    <cellStyle name="_Row1_SAV-Vergleich" xfId="35"/>
    <cellStyle name="_Row1_SAV-Vergleich 2" xfId="170"/>
    <cellStyle name="_Row2" xfId="36"/>
    <cellStyle name="_Row3" xfId="37"/>
    <cellStyle name="_Row4" xfId="38"/>
    <cellStyle name="_Row5" xfId="39"/>
    <cellStyle name="_Row6" xfId="40"/>
    <cellStyle name="_Row7" xfId="41"/>
    <cellStyle name="20 % - Akzent1 2" xfId="42"/>
    <cellStyle name="20 % - Akzent2 2" xfId="43"/>
    <cellStyle name="20 % - Akzent3 2" xfId="44"/>
    <cellStyle name="20 % - Akzent4 2" xfId="45"/>
    <cellStyle name="20 % - Akzent5 2" xfId="46"/>
    <cellStyle name="20 % - Akzent6 2" xfId="47"/>
    <cellStyle name="20% - Akzent1" xfId="48"/>
    <cellStyle name="20% - Akzent2" xfId="49"/>
    <cellStyle name="20% - Akzent3" xfId="50"/>
    <cellStyle name="20% - Akzent4" xfId="51"/>
    <cellStyle name="20% - Akzent5" xfId="52"/>
    <cellStyle name="20% - Akzent6" xfId="53"/>
    <cellStyle name="40 % - Akzent1 2" xfId="54"/>
    <cellStyle name="40 % - Akzent2 2" xfId="55"/>
    <cellStyle name="40 % - Akzent3 2" xfId="56"/>
    <cellStyle name="40 % - Akzent4 2" xfId="57"/>
    <cellStyle name="40 % - Akzent5 2" xfId="58"/>
    <cellStyle name="40 % - Akzent6 2" xfId="59"/>
    <cellStyle name="40% - Akzent1" xfId="60"/>
    <cellStyle name="40% - Akzent2" xfId="61"/>
    <cellStyle name="40% - Akzent3" xfId="62"/>
    <cellStyle name="40% - Akzent4" xfId="63"/>
    <cellStyle name="40% - Akzent5" xfId="64"/>
    <cellStyle name="40% - Akzent6" xfId="65"/>
    <cellStyle name="60 % - Akzent1 2" xfId="66"/>
    <cellStyle name="60 % - Akzent2 2" xfId="67"/>
    <cellStyle name="60 % - Akzent3 2" xfId="68"/>
    <cellStyle name="60 % - Akzent4 2" xfId="69"/>
    <cellStyle name="60 % - Akzent5 2" xfId="70"/>
    <cellStyle name="60 % - Akzent6 2" xfId="71"/>
    <cellStyle name="60% - Akzent1" xfId="72"/>
    <cellStyle name="60% - Akzent2" xfId="73"/>
    <cellStyle name="60% - Akzent3" xfId="74"/>
    <cellStyle name="60% - Akzent4" xfId="75"/>
    <cellStyle name="60% - Akzent5" xfId="76"/>
    <cellStyle name="60% - Akzent6" xfId="77"/>
    <cellStyle name="Akzent1" xfId="78" builtinId="29" customBuiltin="1"/>
    <cellStyle name="Akzent1 2" xfId="79"/>
    <cellStyle name="Akzent2" xfId="80" builtinId="33" customBuiltin="1"/>
    <cellStyle name="Akzent2 2" xfId="81"/>
    <cellStyle name="Akzent3" xfId="82" builtinId="37" customBuiltin="1"/>
    <cellStyle name="Akzent3 2" xfId="83"/>
    <cellStyle name="Akzent4" xfId="84" builtinId="41" customBuiltin="1"/>
    <cellStyle name="Akzent4 2" xfId="85"/>
    <cellStyle name="Akzent5" xfId="86" builtinId="45" customBuiltin="1"/>
    <cellStyle name="Akzent5 2" xfId="87"/>
    <cellStyle name="Akzent6" xfId="88" builtinId="49" customBuiltin="1"/>
    <cellStyle name="Akzent6 2" xfId="89"/>
    <cellStyle name="Ausgabe" xfId="90" builtinId="21" customBuiltin="1"/>
    <cellStyle name="Ausgabe 2" xfId="91"/>
    <cellStyle name="Berechnung" xfId="92" builtinId="22" customBuiltin="1"/>
    <cellStyle name="Berechnung 2" xfId="93"/>
    <cellStyle name="Eingabe" xfId="94" builtinId="20" customBuiltin="1"/>
    <cellStyle name="Eingabe 2" xfId="95"/>
    <cellStyle name="Ergebnis" xfId="96" builtinId="25" customBuiltin="1"/>
    <cellStyle name="Ergebnis 2" xfId="97"/>
    <cellStyle name="Erklärender Text" xfId="98" builtinId="53" customBuiltin="1"/>
    <cellStyle name="Erklärender Text 2" xfId="99"/>
    <cellStyle name="Euro" xfId="100"/>
    <cellStyle name="Euro 2" xfId="101"/>
    <cellStyle name="Euro 3" xfId="171"/>
    <cellStyle name="Gut" xfId="102" builtinId="26" customBuiltin="1"/>
    <cellStyle name="Gut 2" xfId="103"/>
    <cellStyle name="Hyperlink" xfId="104" builtinId="8"/>
    <cellStyle name="Hyperlink 2" xfId="172"/>
    <cellStyle name="Neutral" xfId="105" builtinId="28" customBuiltin="1"/>
    <cellStyle name="Neutral 2" xfId="106"/>
    <cellStyle name="Normal_erfassungsmatrix 04" xfId="107"/>
    <cellStyle name="Notiz" xfId="108" builtinId="10" customBuiltin="1"/>
    <cellStyle name="Notiz 2" xfId="109"/>
    <cellStyle name="Prozent" xfId="110" builtinId="5"/>
    <cellStyle name="Prozent 2" xfId="111"/>
    <cellStyle name="Prozent 3" xfId="112"/>
    <cellStyle name="Prozent 4" xfId="113"/>
    <cellStyle name="Schlecht" xfId="114" builtinId="27" customBuiltin="1"/>
    <cellStyle name="Schlecht 2" xfId="115"/>
    <cellStyle name="Standard" xfId="0" builtinId="0"/>
    <cellStyle name="Standard 2" xfId="116"/>
    <cellStyle name="Standard 2 2" xfId="117"/>
    <cellStyle name="Standard 2_EHB_KoPr_I" xfId="118"/>
    <cellStyle name="Standard 3" xfId="119"/>
    <cellStyle name="Standard 4" xfId="120"/>
    <cellStyle name="Standard 5" xfId="121"/>
    <cellStyle name="Standard 6" xfId="122"/>
    <cellStyle name="Standard 7" xfId="158"/>
    <cellStyle name="Standard 8" xfId="173"/>
    <cellStyle name="Standard_081022_Meldungen_§_28_ARegV" xfId="123"/>
    <cellStyle name="Standard_090119_Erhebungsbogen_gemäß_§28_Nr.3_und_4_ARegV_Strom" xfId="124"/>
    <cellStyle name="Standard_14572" xfId="125"/>
    <cellStyle name="Standard_14572 2" xfId="126"/>
    <cellStyle name="Standard_Bilanz_GuV" xfId="127"/>
    <cellStyle name="Standard_E1. Erzielb. Erlöse" xfId="128"/>
    <cellStyle name="Standard_EHB_II" xfId="129"/>
    <cellStyle name="Standard_EHB_StromVNB_V0.1kor" xfId="130"/>
    <cellStyle name="Standard_Kopie von Blanko_Verprobung_II_Runde Preisblatt MPr" xfId="131"/>
    <cellStyle name="Standard_KTR_muster" xfId="132"/>
    <cellStyle name="Standard_PÜS_2008" xfId="133"/>
    <cellStyle name="Standard_Vattenfall_Europe_Hamburg_10001835_1_20070629_EHB" xfId="134"/>
    <cellStyle name="Standard_Verprobungsblatt" xfId="135"/>
    <cellStyle name="Standard_VNB V7.1" xfId="136"/>
    <cellStyle name="Überschrift" xfId="137" builtinId="15" customBuiltin="1"/>
    <cellStyle name="Überschrift 1" xfId="138" builtinId="16" customBuiltin="1"/>
    <cellStyle name="Überschrift 1 2" xfId="139"/>
    <cellStyle name="Überschrift 2" xfId="140" builtinId="17" customBuiltin="1"/>
    <cellStyle name="Überschrift 2 2" xfId="141"/>
    <cellStyle name="Überschrift 3" xfId="142" builtinId="18" customBuiltin="1"/>
    <cellStyle name="Überschrift 3 2" xfId="143"/>
    <cellStyle name="Überschrift 4" xfId="144" builtinId="19" customBuiltin="1"/>
    <cellStyle name="Überschrift 4 2" xfId="145"/>
    <cellStyle name="Überschrift 5" xfId="146"/>
    <cellStyle name="Undefiniert" xfId="147"/>
    <cellStyle name="Verknüpfte Zelle" xfId="148" builtinId="24" customBuiltin="1"/>
    <cellStyle name="Verknüpfte Zelle 2" xfId="149"/>
    <cellStyle name="Währung" xfId="150" builtinId="4"/>
    <cellStyle name="Währung 2" xfId="151"/>
    <cellStyle name="Währung 3" xfId="152"/>
    <cellStyle name="Währung 4" xfId="153"/>
    <cellStyle name="Warnender Text" xfId="154" builtinId="11" customBuiltin="1"/>
    <cellStyle name="Warnender Text 2" xfId="155"/>
    <cellStyle name="Zelle überprüfen" xfId="156" builtinId="23" customBuiltin="1"/>
    <cellStyle name="Zelle überprüfen 2" xfId="157"/>
  </cellStyles>
  <dxfs count="8">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99"/>
      <color rgb="FFFFFFCC"/>
      <color rgb="FF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tabColor indexed="22"/>
  </sheetPr>
  <dimension ref="B1:GS116"/>
  <sheetViews>
    <sheetView showGridLines="0" workbookViewId="0">
      <selection activeCell="C55" sqref="C55"/>
    </sheetView>
  </sheetViews>
  <sheetFormatPr baseColWidth="10" defaultRowHeight="14.25" x14ac:dyDescent="0.2"/>
  <cols>
    <col min="1" max="1" width="2.28515625" style="44" customWidth="1"/>
    <col min="2" max="2" width="213.85546875" style="44" customWidth="1"/>
    <col min="3" max="3" width="11.42578125" style="105"/>
    <col min="4" max="16384" width="11.42578125" style="44"/>
  </cols>
  <sheetData>
    <row r="1" spans="2:143" ht="20.25" x14ac:dyDescent="0.3">
      <c r="B1" s="223" t="s">
        <v>116</v>
      </c>
    </row>
    <row r="2" spans="2:143" x14ac:dyDescent="0.2">
      <c r="B2" s="224"/>
    </row>
    <row r="3" spans="2:143" s="38" customFormat="1" ht="20.25" customHeight="1" x14ac:dyDescent="0.25">
      <c r="B3" s="222" t="s">
        <v>107</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row>
    <row r="4" spans="2:143" s="38" customFormat="1" x14ac:dyDescent="0.2">
      <c r="B4" s="209"/>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row>
    <row r="5" spans="2:143" s="38" customFormat="1" x14ac:dyDescent="0.2">
      <c r="B5" s="210" t="s">
        <v>108</v>
      </c>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row>
    <row r="6" spans="2:143" s="38" customFormat="1" x14ac:dyDescent="0.2">
      <c r="B6" s="210" t="s">
        <v>247</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row>
    <row r="7" spans="2:143" s="38" customFormat="1" x14ac:dyDescent="0.2">
      <c r="B7" s="210" t="s">
        <v>230</v>
      </c>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row>
    <row r="8" spans="2:143" s="38" customFormat="1" x14ac:dyDescent="0.2">
      <c r="B8" s="210" t="s">
        <v>243</v>
      </c>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2:143" s="38" customFormat="1" x14ac:dyDescent="0.2">
      <c r="B9" s="210" t="s">
        <v>133</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row>
    <row r="10" spans="2:143" s="38" customFormat="1" x14ac:dyDescent="0.2">
      <c r="B10" s="210" t="s">
        <v>237</v>
      </c>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2:143" s="38" customFormat="1" x14ac:dyDescent="0.2">
      <c r="B11" s="210" t="s">
        <v>236</v>
      </c>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2:143" s="38" customFormat="1" x14ac:dyDescent="0.2">
      <c r="B12" s="210" t="s">
        <v>139</v>
      </c>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2:143" s="38" customFormat="1" x14ac:dyDescent="0.2">
      <c r="B13" s="210" t="s">
        <v>348</v>
      </c>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2:143" s="38" customFormat="1" x14ac:dyDescent="0.2">
      <c r="B14" s="210" t="s">
        <v>378</v>
      </c>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2:143" s="38" customFormat="1" x14ac:dyDescent="0.2">
      <c r="B15" s="210" t="s">
        <v>350</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2:143" s="38" customFormat="1" x14ac:dyDescent="0.2">
      <c r="B16" s="210" t="s">
        <v>273</v>
      </c>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2:143" s="38" customFormat="1" x14ac:dyDescent="0.2">
      <c r="B17" s="211" t="s">
        <v>274</v>
      </c>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2:143" s="38" customFormat="1" x14ac:dyDescent="0.2">
      <c r="B18" s="221"/>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2:143" s="38" customFormat="1" ht="20.25" customHeight="1" x14ac:dyDescent="0.25">
      <c r="B19" s="212" t="s">
        <v>113</v>
      </c>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row>
    <row r="20" spans="2:143" s="38" customFormat="1" x14ac:dyDescent="0.2">
      <c r="B20" s="209"/>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row>
    <row r="21" spans="2:143" s="38" customFormat="1" x14ac:dyDescent="0.2">
      <c r="B21" s="209" t="s">
        <v>109</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row>
    <row r="22" spans="2:143" s="38" customFormat="1" x14ac:dyDescent="0.2">
      <c r="B22" s="209"/>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row>
    <row r="23" spans="2:143" s="38" customFormat="1" x14ac:dyDescent="0.2">
      <c r="B23" s="213" t="s">
        <v>110</v>
      </c>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row>
    <row r="24" spans="2:143" s="38" customFormat="1" x14ac:dyDescent="0.2">
      <c r="B24" s="214" t="s">
        <v>111</v>
      </c>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row>
    <row r="25" spans="2:143" s="38" customFormat="1" x14ac:dyDescent="0.2">
      <c r="B25" s="209"/>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row>
    <row r="26" spans="2:143" s="38" customFormat="1" x14ac:dyDescent="0.2">
      <c r="B26" s="209"/>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row>
    <row r="27" spans="2:143" s="38" customFormat="1" ht="14.25" customHeight="1" x14ac:dyDescent="0.2">
      <c r="B27" s="215" t="s">
        <v>108</v>
      </c>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2:143" s="39" customFormat="1" ht="15" customHeight="1" x14ac:dyDescent="0.2">
      <c r="B28" s="209"/>
    </row>
    <row r="29" spans="2:143" s="39" customFormat="1" ht="15" x14ac:dyDescent="0.2">
      <c r="B29" s="216" t="s">
        <v>112</v>
      </c>
    </row>
    <row r="30" spans="2:143" s="39" customFormat="1" ht="15" x14ac:dyDescent="0.2">
      <c r="B30" s="216" t="s">
        <v>165</v>
      </c>
    </row>
    <row r="31" spans="2:143" s="43" customFormat="1" ht="17.25" customHeight="1" x14ac:dyDescent="0.2">
      <c r="B31" s="216" t="s">
        <v>114</v>
      </c>
    </row>
    <row r="32" spans="2:143" s="43" customFormat="1" ht="17.25" customHeight="1" x14ac:dyDescent="0.2">
      <c r="B32" s="216" t="s">
        <v>248</v>
      </c>
    </row>
    <row r="33" spans="2:2" s="39" customFormat="1" ht="15" x14ac:dyDescent="0.2">
      <c r="B33" s="217" t="s">
        <v>166</v>
      </c>
    </row>
    <row r="34" spans="2:2" s="37" customFormat="1" x14ac:dyDescent="0.2">
      <c r="B34" s="209"/>
    </row>
    <row r="35" spans="2:2" s="37" customFormat="1" x14ac:dyDescent="0.2">
      <c r="B35" s="215" t="s">
        <v>247</v>
      </c>
    </row>
    <row r="36" spans="2:2" s="37" customFormat="1" x14ac:dyDescent="0.2">
      <c r="B36" s="209"/>
    </row>
    <row r="37" spans="2:2" s="37" customFormat="1" x14ac:dyDescent="0.2">
      <c r="B37" s="218" t="s">
        <v>276</v>
      </c>
    </row>
    <row r="38" spans="2:2" s="37" customFormat="1" x14ac:dyDescent="0.2">
      <c r="B38" s="218" t="s">
        <v>140</v>
      </c>
    </row>
    <row r="39" spans="2:2" s="37" customFormat="1" x14ac:dyDescent="0.2">
      <c r="B39" s="581" t="s">
        <v>372</v>
      </c>
    </row>
    <row r="40" spans="2:2" s="37" customFormat="1" ht="42.75" x14ac:dyDescent="0.2">
      <c r="B40" s="582" t="s">
        <v>373</v>
      </c>
    </row>
    <row r="41" spans="2:2" s="37" customFormat="1" x14ac:dyDescent="0.2">
      <c r="B41" s="215" t="s">
        <v>230</v>
      </c>
    </row>
    <row r="42" spans="2:2" s="37" customFormat="1" x14ac:dyDescent="0.2">
      <c r="B42" s="218"/>
    </row>
    <row r="43" spans="2:2" s="37" customFormat="1" x14ac:dyDescent="0.2">
      <c r="B43" s="218" t="s">
        <v>235</v>
      </c>
    </row>
    <row r="44" spans="2:2" s="37" customFormat="1" x14ac:dyDescent="0.2">
      <c r="B44" s="218" t="s">
        <v>233</v>
      </c>
    </row>
    <row r="45" spans="2:2" s="37" customFormat="1" x14ac:dyDescent="0.2">
      <c r="B45" s="218" t="s">
        <v>231</v>
      </c>
    </row>
    <row r="46" spans="2:2" s="37" customFormat="1" x14ac:dyDescent="0.2">
      <c r="B46" s="218" t="s">
        <v>232</v>
      </c>
    </row>
    <row r="47" spans="2:2" s="37" customFormat="1" x14ac:dyDescent="0.2">
      <c r="B47" s="218"/>
    </row>
    <row r="48" spans="2:2" s="37" customFormat="1" x14ac:dyDescent="0.2">
      <c r="B48" s="215" t="s">
        <v>238</v>
      </c>
    </row>
    <row r="49" spans="2:201" s="37" customFormat="1" x14ac:dyDescent="0.2">
      <c r="B49" s="218"/>
    </row>
    <row r="50" spans="2:201" s="37" customFormat="1" x14ac:dyDescent="0.2">
      <c r="B50" s="218" t="s">
        <v>234</v>
      </c>
    </row>
    <row r="51" spans="2:201" s="37" customFormat="1" x14ac:dyDescent="0.2">
      <c r="B51" s="581" t="s">
        <v>374</v>
      </c>
    </row>
    <row r="52" spans="2:201" s="37" customFormat="1" x14ac:dyDescent="0.2">
      <c r="B52" s="218"/>
    </row>
    <row r="53" spans="2:201" x14ac:dyDescent="0.2">
      <c r="B53" s="215" t="s">
        <v>133</v>
      </c>
      <c r="D53" s="37"/>
      <c r="E53" s="37"/>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row>
    <row r="54" spans="2:201" x14ac:dyDescent="0.2">
      <c r="B54" s="21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row>
    <row r="55" spans="2:201" ht="219" customHeight="1" x14ac:dyDescent="0.2">
      <c r="B55" s="583" t="s">
        <v>389</v>
      </c>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row>
    <row r="56" spans="2:201" ht="57" x14ac:dyDescent="0.2">
      <c r="B56" s="237" t="s">
        <v>3</v>
      </c>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row>
    <row r="57" spans="2:201" x14ac:dyDescent="0.2">
      <c r="B57" s="20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row>
    <row r="58" spans="2:201" x14ac:dyDescent="0.2">
      <c r="B58" s="215" t="s">
        <v>237</v>
      </c>
      <c r="D58" s="37"/>
      <c r="E58" s="37"/>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row>
    <row r="59" spans="2:201" s="37" customFormat="1" x14ac:dyDescent="0.2">
      <c r="B59" s="209"/>
    </row>
    <row r="60" spans="2:201" ht="99.75" x14ac:dyDescent="0.2">
      <c r="B60" s="219" t="s">
        <v>249</v>
      </c>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row>
    <row r="61" spans="2:201" x14ac:dyDescent="0.2">
      <c r="B61" s="20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row>
    <row r="62" spans="2:201" s="37" customFormat="1" x14ac:dyDescent="0.2">
      <c r="B62" s="215" t="s">
        <v>236</v>
      </c>
      <c r="D62" s="39"/>
    </row>
    <row r="63" spans="2:201" s="40" customFormat="1" ht="15" x14ac:dyDescent="0.25">
      <c r="B63" s="220"/>
      <c r="D63" s="38"/>
    </row>
    <row r="64" spans="2:201" s="40" customFormat="1" x14ac:dyDescent="0.2">
      <c r="B64" s="218" t="s">
        <v>125</v>
      </c>
      <c r="D64" s="38"/>
    </row>
    <row r="65" spans="2:4" s="40" customFormat="1" x14ac:dyDescent="0.2">
      <c r="B65" s="218" t="s">
        <v>141</v>
      </c>
    </row>
    <row r="66" spans="2:4" s="40" customFormat="1" x14ac:dyDescent="0.2">
      <c r="B66" s="218" t="s">
        <v>167</v>
      </c>
    </row>
    <row r="67" spans="2:4" s="40" customFormat="1" x14ac:dyDescent="0.2">
      <c r="B67" s="218" t="s">
        <v>250</v>
      </c>
    </row>
    <row r="68" spans="2:4" s="40" customFormat="1" x14ac:dyDescent="0.2">
      <c r="B68" s="218" t="s">
        <v>142</v>
      </c>
    </row>
    <row r="69" spans="2:4" s="40" customFormat="1" x14ac:dyDescent="0.2">
      <c r="B69" s="218" t="s">
        <v>143</v>
      </c>
    </row>
    <row r="70" spans="2:4" s="37" customFormat="1" x14ac:dyDescent="0.2">
      <c r="B70" s="209"/>
    </row>
    <row r="71" spans="2:4" x14ac:dyDescent="0.2">
      <c r="B71" s="215" t="s">
        <v>139</v>
      </c>
    </row>
    <row r="72" spans="2:4" ht="15" x14ac:dyDescent="0.25">
      <c r="B72" s="220"/>
    </row>
    <row r="73" spans="2:4" x14ac:dyDescent="0.2">
      <c r="B73" s="218" t="s">
        <v>242</v>
      </c>
    </row>
    <row r="74" spans="2:4" x14ac:dyDescent="0.2">
      <c r="B74" s="218"/>
    </row>
    <row r="75" spans="2:4" ht="85.5" x14ac:dyDescent="0.2">
      <c r="B75" s="227" t="s">
        <v>286</v>
      </c>
    </row>
    <row r="76" spans="2:4" ht="42.75" x14ac:dyDescent="0.2">
      <c r="B76" s="227" t="s">
        <v>287</v>
      </c>
    </row>
    <row r="77" spans="2:4" x14ac:dyDescent="0.2">
      <c r="B77" s="227"/>
    </row>
    <row r="78" spans="2:4" s="37" customFormat="1" x14ac:dyDescent="0.2">
      <c r="B78" s="215" t="s">
        <v>348</v>
      </c>
      <c r="D78" s="39"/>
    </row>
    <row r="79" spans="2:4" s="37" customFormat="1" x14ac:dyDescent="0.2">
      <c r="B79" s="209"/>
    </row>
    <row r="80" spans="2:4" s="37" customFormat="1" x14ac:dyDescent="0.2">
      <c r="B80" s="253" t="s">
        <v>324</v>
      </c>
    </row>
    <row r="81" spans="2:2" s="37" customFormat="1" x14ac:dyDescent="0.2">
      <c r="B81" s="252"/>
    </row>
    <row r="82" spans="2:2" s="37" customFormat="1" ht="29.25" x14ac:dyDescent="0.2">
      <c r="B82" s="251" t="s">
        <v>334</v>
      </c>
    </row>
    <row r="83" spans="2:2" s="37" customFormat="1" ht="9.75" customHeight="1" x14ac:dyDescent="0.2">
      <c r="B83" s="251"/>
    </row>
    <row r="84" spans="2:2" s="37" customFormat="1" ht="29.25" x14ac:dyDescent="0.2">
      <c r="B84" s="251" t="s">
        <v>335</v>
      </c>
    </row>
    <row r="85" spans="2:2" s="37" customFormat="1" ht="9.75" customHeight="1" x14ac:dyDescent="0.2">
      <c r="B85" s="251"/>
    </row>
    <row r="86" spans="2:2" s="37" customFormat="1" ht="43.5" x14ac:dyDescent="0.2">
      <c r="B86" s="251" t="s">
        <v>325</v>
      </c>
    </row>
    <row r="87" spans="2:2" s="37" customFormat="1" ht="9.75" customHeight="1" x14ac:dyDescent="0.2">
      <c r="B87" s="251"/>
    </row>
    <row r="88" spans="2:2" s="37" customFormat="1" ht="43.5" x14ac:dyDescent="0.2">
      <c r="B88" s="251" t="s">
        <v>326</v>
      </c>
    </row>
    <row r="89" spans="2:2" s="37" customFormat="1" ht="9.75" customHeight="1" x14ac:dyDescent="0.2">
      <c r="B89" s="251"/>
    </row>
    <row r="90" spans="2:2" s="37" customFormat="1" ht="29.25" x14ac:dyDescent="0.2">
      <c r="B90" s="251" t="s">
        <v>327</v>
      </c>
    </row>
    <row r="91" spans="2:2" s="37" customFormat="1" ht="9.75" customHeight="1" x14ac:dyDescent="0.2">
      <c r="B91" s="251"/>
    </row>
    <row r="92" spans="2:2" s="37" customFormat="1" ht="29.25" x14ac:dyDescent="0.2">
      <c r="B92" s="251" t="s">
        <v>328</v>
      </c>
    </row>
    <row r="93" spans="2:2" s="37" customFormat="1" ht="9.75" customHeight="1" x14ac:dyDescent="0.2">
      <c r="B93" s="251"/>
    </row>
    <row r="94" spans="2:2" s="37" customFormat="1" ht="29.25" x14ac:dyDescent="0.2">
      <c r="B94" s="251" t="s">
        <v>329</v>
      </c>
    </row>
    <row r="95" spans="2:2" s="37" customFormat="1" ht="9.75" customHeight="1" x14ac:dyDescent="0.2">
      <c r="B95" s="251"/>
    </row>
    <row r="96" spans="2:2" s="37" customFormat="1" ht="44.25" x14ac:dyDescent="0.2">
      <c r="B96" s="251" t="s">
        <v>330</v>
      </c>
    </row>
    <row r="97" spans="2:4" s="37" customFormat="1" x14ac:dyDescent="0.2">
      <c r="B97" s="215" t="s">
        <v>349</v>
      </c>
      <c r="D97" s="39"/>
    </row>
    <row r="98" spans="2:4" s="37" customFormat="1" x14ac:dyDescent="0.2">
      <c r="B98" s="209"/>
    </row>
    <row r="99" spans="2:4" s="37" customFormat="1" x14ac:dyDescent="0.2">
      <c r="B99" s="250" t="s">
        <v>300</v>
      </c>
    </row>
    <row r="100" spans="2:4" s="37" customFormat="1" ht="9.75" customHeight="1" x14ac:dyDescent="0.2">
      <c r="B100" s="251"/>
    </row>
    <row r="101" spans="2:4" s="37" customFormat="1" ht="29.25" x14ac:dyDescent="0.2">
      <c r="B101" s="249" t="s">
        <v>331</v>
      </c>
    </row>
    <row r="102" spans="2:4" s="37" customFormat="1" ht="9.75" customHeight="1" x14ac:dyDescent="0.2">
      <c r="B102" s="251"/>
    </row>
    <row r="103" spans="2:4" s="37" customFormat="1" ht="29.25" x14ac:dyDescent="0.2">
      <c r="B103" s="249" t="s">
        <v>332</v>
      </c>
    </row>
    <row r="104" spans="2:4" s="37" customFormat="1" ht="9.75" customHeight="1" x14ac:dyDescent="0.2">
      <c r="B104" s="251"/>
    </row>
    <row r="105" spans="2:4" s="37" customFormat="1" ht="29.25" x14ac:dyDescent="0.2">
      <c r="B105" s="249" t="s">
        <v>333</v>
      </c>
    </row>
    <row r="106" spans="2:4" s="37" customFormat="1" x14ac:dyDescent="0.2">
      <c r="B106" s="209"/>
    </row>
    <row r="107" spans="2:4" s="37" customFormat="1" x14ac:dyDescent="0.2">
      <c r="B107" s="215" t="s">
        <v>350</v>
      </c>
      <c r="D107" s="39"/>
    </row>
    <row r="108" spans="2:4" s="37" customFormat="1" x14ac:dyDescent="0.2">
      <c r="B108" s="588" t="s">
        <v>377</v>
      </c>
    </row>
    <row r="109" spans="2:4" s="37" customFormat="1" x14ac:dyDescent="0.2">
      <c r="B109" s="588"/>
    </row>
    <row r="110" spans="2:4" s="37" customFormat="1" ht="57" x14ac:dyDescent="0.2">
      <c r="B110" s="582" t="s">
        <v>375</v>
      </c>
    </row>
    <row r="111" spans="2:4" s="37" customFormat="1" x14ac:dyDescent="0.2">
      <c r="B111" s="209"/>
    </row>
    <row r="112" spans="2:4" x14ac:dyDescent="0.2">
      <c r="B112" s="215" t="s">
        <v>274</v>
      </c>
    </row>
    <row r="113" spans="2:2" x14ac:dyDescent="0.2">
      <c r="B113" s="218"/>
    </row>
    <row r="114" spans="2:2" x14ac:dyDescent="0.2">
      <c r="B114" s="218" t="s">
        <v>115</v>
      </c>
    </row>
    <row r="115" spans="2:2" x14ac:dyDescent="0.2">
      <c r="B115" s="221"/>
    </row>
    <row r="116" spans="2:2" x14ac:dyDescent="0.2">
      <c r="B116" s="37"/>
    </row>
  </sheetData>
  <sheetProtection password="A793" sheet="1" objects="1" scenarios="1"/>
  <dataConsolidate/>
  <phoneticPr fontId="5" type="noConversion"/>
  <hyperlinks>
    <hyperlink ref="B5" location="'A. Allgemeine Informationen'!A1" display="A. Allgemeine Informationen"/>
    <hyperlink ref="B6" location="'A1. Jahresabschlusswerte'!A1" display="A1. Jahresabschlusswerte"/>
    <hyperlink ref="B7" location="'A2. Bilanz'!A1" display="A2. Bilanz"/>
    <hyperlink ref="B8" location="'A3. GuV'!A1" display="A3. Gewinn- und Verlustrechnung"/>
    <hyperlink ref="B9" location="'E1. Erzielb. Erlöse'!A1" display="E1. Erzielbare Erlöse"/>
    <hyperlink ref="B10" location="'E2. vorgelagerte Netzkosten'!A1" display="E2. Vorgelagerte Netzkosten"/>
    <hyperlink ref="B11" location="'E3. dezentrale Einspeisung'!A1" display="E3. Dezentrale Einspeisung"/>
    <hyperlink ref="B12" location="'E4. Messung_MSB'!A1" display="E4. Messung und Messstellenbetrieb"/>
    <hyperlink ref="B17" location="'G. Erläuterungen'!A1" display="F. Erläuterungen"/>
    <hyperlink ref="B27" location="'A. Allgemeine Informationen'!A1" display="A. Allgemeine Informationen"/>
    <hyperlink ref="B35" location="'A1. Jahresabschlusswerte'!A1" display="A1. Jahresabschlusswerte"/>
    <hyperlink ref="B41" location="'A2. Bilanz'!A1" display="A2. Bilanz"/>
    <hyperlink ref="B48" location="'A3. GuV'!A1" display="A3. Gewinn und Verlustrechnung"/>
    <hyperlink ref="B53" location="'E1. Erzielb. Erlöse'!A1" display="E1. Erzielbare Erlöse"/>
    <hyperlink ref="B58" location="'E2. vorgelagerte Netzkosten'!A1" display="E2. Vorgelagerte Netzkosten"/>
    <hyperlink ref="B62" location="'E3. dezentrale Einspeisung'!A1" display="E3. Dezentrale Einspeisung"/>
    <hyperlink ref="B71" location="'E4. Messung_MSB'!A1" display="E4. Messung und Messstellenbetrieb"/>
    <hyperlink ref="B112" location="'G. Erläuterungen'!A1" display="G. Erläuterungen"/>
    <hyperlink ref="B16" location="'F. Zusammenfassung'!A1" display="F. Zusammenfassung"/>
    <hyperlink ref="B13" location="'E5. Wechselrichter'!A1" display="E5. Wechselrichter"/>
    <hyperlink ref="B14" location="'E6. Kapitalkosten'!A1" display="E6. Kapitalkosten"/>
    <hyperlink ref="B15" location="'E7. finanz. Ausgleich'!A1" display="E7. fananz. Ausgleich"/>
    <hyperlink ref="B78" location="'E5. Wechselrichter'!A1" display="E5. Wechselrichter"/>
    <hyperlink ref="B107" location="'E7. finanz. Ausgleich'!A1" display="E7. finanz. Ausgleich"/>
    <hyperlink ref="B97" location="'E6. Kapitalkosten'!A1" display="E6. Kapitalkosten"/>
  </hyperlinks>
  <pageMargins left="0.47" right="0.31" top="0.41" bottom="0.61" header="0.34" footer="0.4921259845"/>
  <pageSetup paperSize="9" scale="50"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FF99"/>
    <pageSetUpPr fitToPage="1"/>
  </sheetPr>
  <dimension ref="A1:AD29"/>
  <sheetViews>
    <sheetView showGridLines="0" zoomScaleNormal="100" workbookViewId="0"/>
  </sheetViews>
  <sheetFormatPr baseColWidth="10" defaultRowHeight="14.25" outlineLevelCol="1" x14ac:dyDescent="0.2"/>
  <cols>
    <col min="1" max="1" width="5.7109375" style="244" customWidth="1"/>
    <col min="2" max="2" width="4.140625" style="244" customWidth="1"/>
    <col min="3" max="3" width="44.5703125" style="244" customWidth="1"/>
    <col min="4" max="5" width="17.7109375" style="247" customWidth="1"/>
    <col min="6" max="6" width="14.5703125" style="245" customWidth="1"/>
    <col min="7" max="7" width="16.140625" style="248" customWidth="1"/>
    <col min="8" max="8" width="25.7109375" style="244" customWidth="1"/>
    <col min="9" max="9" width="15.140625" style="245" customWidth="1"/>
    <col min="10" max="10" width="16.28515625" style="248" customWidth="1"/>
    <col min="11" max="11" width="25.7109375" style="244" customWidth="1"/>
    <col min="12" max="12" width="15.140625" style="245" customWidth="1"/>
    <col min="13" max="13" width="25.7109375" style="244" customWidth="1"/>
    <col min="14" max="14" width="16.7109375" style="245" customWidth="1"/>
    <col min="15" max="15" width="25.7109375" style="245" customWidth="1"/>
    <col min="16" max="16" width="16.42578125" style="245" bestFit="1" customWidth="1"/>
    <col min="17" max="17" width="25.7109375" style="245" customWidth="1"/>
    <col min="18" max="18" width="16.42578125" style="245" bestFit="1" customWidth="1"/>
    <col min="19" max="19" width="25.7109375" style="245" customWidth="1"/>
    <col min="20" max="20" width="30.7109375" style="245" customWidth="1"/>
    <col min="21" max="25" width="20.7109375" style="247" customWidth="1" outlineLevel="1"/>
    <col min="26" max="26" width="23.7109375" style="247" customWidth="1" outlineLevel="1"/>
    <col min="27" max="29" width="30.7109375" style="246" customWidth="1"/>
    <col min="30" max="30" width="4.140625" style="244" customWidth="1"/>
    <col min="31" max="16384" width="11.42578125" style="244"/>
  </cols>
  <sheetData>
    <row r="1" spans="1:30" s="1" customFormat="1" ht="24.75" customHeight="1" x14ac:dyDescent="0.25">
      <c r="B1" s="330" t="s">
        <v>341</v>
      </c>
    </row>
    <row r="2" spans="1:30" s="1" customFormat="1" ht="16.5" thickBot="1" x14ac:dyDescent="0.3">
      <c r="A2" s="330"/>
    </row>
    <row r="3" spans="1:30" s="1" customFormat="1" ht="15" customHeight="1" x14ac:dyDescent="0.25">
      <c r="A3" s="330"/>
      <c r="C3" s="478" t="s">
        <v>134</v>
      </c>
      <c r="D3" s="354">
        <f>AC28</f>
        <v>0</v>
      </c>
    </row>
    <row r="4" spans="1:30" s="1" customFormat="1" ht="15" customHeight="1" x14ac:dyDescent="0.25">
      <c r="A4" s="330"/>
      <c r="C4" s="479" t="s">
        <v>264</v>
      </c>
      <c r="D4" s="355"/>
    </row>
    <row r="5" spans="1:30" ht="14.25" customHeight="1" thickBot="1" x14ac:dyDescent="0.25">
      <c r="B5" s="598"/>
      <c r="C5" s="480" t="s">
        <v>342</v>
      </c>
      <c r="D5" s="356">
        <f>D3-D4</f>
        <v>0</v>
      </c>
      <c r="E5" s="598"/>
      <c r="F5" s="598"/>
      <c r="G5" s="274"/>
      <c r="H5" s="242"/>
      <c r="I5" s="275"/>
      <c r="J5" s="274"/>
      <c r="K5" s="243"/>
      <c r="L5" s="275"/>
      <c r="M5" s="242"/>
      <c r="N5" s="275"/>
      <c r="O5" s="275"/>
      <c r="P5" s="275"/>
      <c r="Q5" s="275"/>
      <c r="R5" s="275"/>
      <c r="S5" s="275"/>
      <c r="T5" s="275"/>
      <c r="U5" s="273"/>
      <c r="V5" s="273"/>
      <c r="W5" s="273"/>
      <c r="X5" s="273"/>
      <c r="Y5" s="273"/>
      <c r="Z5" s="273"/>
      <c r="AA5" s="598"/>
      <c r="AB5" s="598"/>
      <c r="AC5" s="598"/>
      <c r="AD5" s="598"/>
    </row>
    <row r="6" spans="1:30" ht="15.75" thickBot="1" x14ac:dyDescent="0.25">
      <c r="C6" s="308"/>
      <c r="H6" s="598"/>
      <c r="I6" s="598"/>
      <c r="J6" s="598"/>
      <c r="K6" s="598"/>
      <c r="L6" s="598"/>
      <c r="M6" s="598"/>
      <c r="N6" s="598"/>
      <c r="O6" s="598"/>
      <c r="P6" s="598"/>
      <c r="Q6" s="598"/>
      <c r="R6" s="598"/>
      <c r="S6" s="598"/>
      <c r="T6" s="598"/>
      <c r="U6" s="598"/>
      <c r="V6" s="598"/>
      <c r="W6" s="598"/>
      <c r="X6" s="598"/>
      <c r="Y6" s="598"/>
      <c r="Z6" s="598"/>
      <c r="AA6" s="598"/>
      <c r="AB6" s="598"/>
      <c r="AC6" s="598"/>
      <c r="AD6" s="598"/>
    </row>
    <row r="7" spans="1:30" ht="15" thickBot="1" x14ac:dyDescent="0.25">
      <c r="B7" s="262"/>
      <c r="C7" s="260"/>
      <c r="D7" s="276"/>
      <c r="E7" s="276"/>
      <c r="F7" s="263"/>
      <c r="G7" s="277"/>
      <c r="H7" s="260"/>
      <c r="I7" s="263"/>
      <c r="J7" s="277"/>
      <c r="K7" s="260"/>
      <c r="L7" s="263"/>
      <c r="M7" s="260"/>
      <c r="N7" s="263"/>
      <c r="O7" s="263"/>
      <c r="P7" s="263"/>
      <c r="Q7" s="263"/>
      <c r="R7" s="263"/>
      <c r="S7" s="263"/>
      <c r="T7" s="263"/>
      <c r="U7" s="276"/>
      <c r="V7" s="276"/>
      <c r="W7" s="276"/>
      <c r="X7" s="276"/>
      <c r="Y7" s="276"/>
      <c r="Z7" s="276"/>
      <c r="AA7" s="278"/>
      <c r="AB7" s="278"/>
      <c r="AC7" s="278"/>
      <c r="AD7" s="279"/>
    </row>
    <row r="8" spans="1:30" ht="33.75" customHeight="1" x14ac:dyDescent="0.2">
      <c r="B8" s="264"/>
      <c r="C8" s="702" t="s">
        <v>301</v>
      </c>
      <c r="D8" s="704"/>
      <c r="E8" s="704" t="str">
        <f>"Im Jahr " &amp;'A. Allgemeine Informationen'!C17&amp; " nachzurüstende Wechselrichter*
[Anzahl]"</f>
        <v>Im Jahr 2013 nachzurüstende Wechselrichter*
[Anzahl]</v>
      </c>
      <c r="F8" s="305" t="s">
        <v>302</v>
      </c>
      <c r="G8" s="306"/>
      <c r="H8" s="307"/>
      <c r="I8" s="305" t="s">
        <v>303</v>
      </c>
      <c r="J8" s="306"/>
      <c r="K8" s="307"/>
      <c r="L8" s="305" t="s">
        <v>16</v>
      </c>
      <c r="M8" s="307"/>
      <c r="N8" s="696" t="s">
        <v>304</v>
      </c>
      <c r="O8" s="697"/>
      <c r="P8" s="697"/>
      <c r="Q8" s="697"/>
      <c r="R8" s="697"/>
      <c r="S8" s="698"/>
      <c r="T8" s="590"/>
      <c r="U8" s="699" t="str">
        <f>"Leistungserbringer für die angegebenen im Jahr"&amp;" " &amp;'A. Allgemeine Informationen'!C17 &amp;" "&amp;
"nachzurüstenden Wechselrichter"</f>
        <v>Leistungserbringer für die angegebenen im Jahr 2013 nachzurüstenden Wechselrichter</v>
      </c>
      <c r="V8" s="700"/>
      <c r="W8" s="700"/>
      <c r="X8" s="700"/>
      <c r="Y8" s="700"/>
      <c r="Z8" s="701"/>
      <c r="AA8" s="706" t="str">
        <f>"Ist-Kosten für die Nachrüstung von Wechselrichtern des Jahres "&amp;'A. Allgemeine Informationen'!C17&amp;"
 GESAMT [EURO]"</f>
        <v>Ist-Kosten für die Nachrüstung von Wechselrichtern des Jahres 2013
 GESAMT [EURO]</v>
      </c>
      <c r="AB8" s="706" t="s">
        <v>305</v>
      </c>
      <c r="AC8" s="694" t="s">
        <v>339</v>
      </c>
      <c r="AD8" s="265"/>
    </row>
    <row r="9" spans="1:30" ht="135.75" thickBot="1" x14ac:dyDescent="0.25">
      <c r="B9" s="264"/>
      <c r="C9" s="703"/>
      <c r="D9" s="705"/>
      <c r="E9" s="705"/>
      <c r="F9" s="280" t="s">
        <v>382</v>
      </c>
      <c r="G9" s="281" t="s">
        <v>306</v>
      </c>
      <c r="H9" s="261" t="s">
        <v>307</v>
      </c>
      <c r="I9" s="280" t="s">
        <v>382</v>
      </c>
      <c r="J9" s="281" t="s">
        <v>306</v>
      </c>
      <c r="K9" s="261" t="s">
        <v>307</v>
      </c>
      <c r="L9" s="282" t="s">
        <v>383</v>
      </c>
      <c r="M9" s="261" t="s">
        <v>307</v>
      </c>
      <c r="N9" s="261" t="s">
        <v>384</v>
      </c>
      <c r="O9" s="261" t="s">
        <v>307</v>
      </c>
      <c r="P9" s="261" t="s">
        <v>384</v>
      </c>
      <c r="Q9" s="261" t="s">
        <v>307</v>
      </c>
      <c r="R9" s="261" t="s">
        <v>384</v>
      </c>
      <c r="S9" s="261" t="s">
        <v>307</v>
      </c>
      <c r="T9" s="261" t="s">
        <v>308</v>
      </c>
      <c r="U9" s="592" t="s">
        <v>340</v>
      </c>
      <c r="V9" s="592" t="s">
        <v>309</v>
      </c>
      <c r="W9" s="592" t="s">
        <v>310</v>
      </c>
      <c r="X9" s="592" t="s">
        <v>311</v>
      </c>
      <c r="Y9" s="592" t="s">
        <v>312</v>
      </c>
      <c r="Z9" s="592" t="s">
        <v>313</v>
      </c>
      <c r="AA9" s="707"/>
      <c r="AB9" s="707"/>
      <c r="AC9" s="695"/>
      <c r="AD9" s="265"/>
    </row>
    <row r="10" spans="1:30" ht="15" customHeight="1" x14ac:dyDescent="0.2">
      <c r="B10" s="264"/>
      <c r="C10" s="302" t="s">
        <v>314</v>
      </c>
      <c r="D10" s="303"/>
      <c r="E10" s="303"/>
      <c r="F10" s="303"/>
      <c r="G10" s="303"/>
      <c r="H10" s="303"/>
      <c r="I10" s="303"/>
      <c r="J10" s="303"/>
      <c r="K10" s="303"/>
      <c r="L10" s="303"/>
      <c r="M10" s="303"/>
      <c r="N10" s="303"/>
      <c r="O10" s="303"/>
      <c r="P10" s="303"/>
      <c r="Q10" s="303"/>
      <c r="R10" s="303"/>
      <c r="S10" s="303"/>
      <c r="T10" s="303"/>
      <c r="U10" s="593"/>
      <c r="V10" s="593"/>
      <c r="W10" s="593"/>
      <c r="X10" s="593"/>
      <c r="Y10" s="593"/>
      <c r="Z10" s="593"/>
      <c r="AA10" s="303"/>
      <c r="AB10" s="303"/>
      <c r="AC10" s="304"/>
      <c r="AD10" s="265"/>
    </row>
    <row r="11" spans="1:30" ht="30" customHeight="1" x14ac:dyDescent="0.2">
      <c r="B11" s="264"/>
      <c r="C11" s="599" t="s">
        <v>315</v>
      </c>
      <c r="D11" s="628"/>
      <c r="E11" s="284"/>
      <c r="F11" s="285"/>
      <c r="G11" s="286"/>
      <c r="H11" s="283" t="s">
        <v>127</v>
      </c>
      <c r="I11" s="285"/>
      <c r="J11" s="286"/>
      <c r="K11" s="283" t="s">
        <v>127</v>
      </c>
      <c r="L11" s="285"/>
      <c r="M11" s="283" t="s">
        <v>127</v>
      </c>
      <c r="N11" s="285"/>
      <c r="O11" s="283" t="s">
        <v>127</v>
      </c>
      <c r="P11" s="285"/>
      <c r="Q11" s="283" t="s">
        <v>127</v>
      </c>
      <c r="R11" s="626"/>
      <c r="S11" s="283" t="s">
        <v>127</v>
      </c>
      <c r="T11" s="288"/>
      <c r="U11" s="594">
        <f t="shared" ref="U11:U14" si="0">E11</f>
        <v>0</v>
      </c>
      <c r="V11" s="594"/>
      <c r="W11" s="594"/>
      <c r="X11" s="594"/>
      <c r="Y11" s="594"/>
      <c r="Z11" s="594"/>
      <c r="AA11" s="721">
        <f>E11*((F11*G11)+(I11*J11)+L11+N11+P11+R11)</f>
        <v>0</v>
      </c>
      <c r="AB11" s="290"/>
      <c r="AC11" s="291">
        <f>(AA11-AB11)</f>
        <v>0</v>
      </c>
      <c r="AD11" s="265"/>
    </row>
    <row r="12" spans="1:30" ht="30" customHeight="1" x14ac:dyDescent="0.2">
      <c r="B12" s="264"/>
      <c r="C12" s="599" t="s">
        <v>316</v>
      </c>
      <c r="D12" s="628"/>
      <c r="E12" s="284"/>
      <c r="F12" s="285"/>
      <c r="G12" s="286"/>
      <c r="H12" s="283" t="s">
        <v>127</v>
      </c>
      <c r="I12" s="285"/>
      <c r="J12" s="286"/>
      <c r="K12" s="283" t="s">
        <v>127</v>
      </c>
      <c r="L12" s="285"/>
      <c r="M12" s="283" t="s">
        <v>127</v>
      </c>
      <c r="N12" s="285"/>
      <c r="O12" s="283" t="s">
        <v>127</v>
      </c>
      <c r="P12" s="285"/>
      <c r="Q12" s="283" t="s">
        <v>127</v>
      </c>
      <c r="R12" s="626"/>
      <c r="S12" s="283" t="s">
        <v>127</v>
      </c>
      <c r="T12" s="288"/>
      <c r="U12" s="594">
        <f t="shared" si="0"/>
        <v>0</v>
      </c>
      <c r="V12" s="594"/>
      <c r="W12" s="594"/>
      <c r="X12" s="594"/>
      <c r="Y12" s="594"/>
      <c r="Z12" s="594"/>
      <c r="AA12" s="721">
        <f>E12*((F12*G12)+(I12*J12)+L12+N12+P12+R12)</f>
        <v>0</v>
      </c>
      <c r="AB12" s="290"/>
      <c r="AC12" s="291">
        <f t="shared" ref="AC12:AC14" si="1">(AA12-AB12)</f>
        <v>0</v>
      </c>
      <c r="AD12" s="265"/>
    </row>
    <row r="13" spans="1:30" ht="30" customHeight="1" x14ac:dyDescent="0.2">
      <c r="B13" s="264"/>
      <c r="C13" s="599" t="s">
        <v>317</v>
      </c>
      <c r="D13" s="629"/>
      <c r="E13" s="289"/>
      <c r="F13" s="290"/>
      <c r="G13" s="268"/>
      <c r="H13" s="283" t="s">
        <v>127</v>
      </c>
      <c r="I13" s="290"/>
      <c r="J13" s="268"/>
      <c r="K13" s="283" t="s">
        <v>127</v>
      </c>
      <c r="L13" s="290"/>
      <c r="M13" s="283" t="s">
        <v>127</v>
      </c>
      <c r="N13" s="290"/>
      <c r="O13" s="283" t="s">
        <v>127</v>
      </c>
      <c r="P13" s="290"/>
      <c r="Q13" s="283" t="s">
        <v>127</v>
      </c>
      <c r="R13" s="627"/>
      <c r="S13" s="283" t="s">
        <v>127</v>
      </c>
      <c r="T13" s="287"/>
      <c r="U13" s="594">
        <f t="shared" si="0"/>
        <v>0</v>
      </c>
      <c r="V13" s="595"/>
      <c r="W13" s="595"/>
      <c r="X13" s="595"/>
      <c r="Y13" s="595"/>
      <c r="Z13" s="594"/>
      <c r="AA13" s="721">
        <f>E13*((F13*G13)+(I13*J13)+L13+N13+P13+R13)</f>
        <v>0</v>
      </c>
      <c r="AB13" s="290"/>
      <c r="AC13" s="291">
        <f t="shared" si="1"/>
        <v>0</v>
      </c>
      <c r="AD13" s="265"/>
    </row>
    <row r="14" spans="1:30" ht="30" customHeight="1" x14ac:dyDescent="0.2">
      <c r="B14" s="264"/>
      <c r="C14" s="600" t="s">
        <v>318</v>
      </c>
      <c r="D14" s="629"/>
      <c r="E14" s="289"/>
      <c r="F14" s="290"/>
      <c r="G14" s="268"/>
      <c r="H14" s="283" t="s">
        <v>127</v>
      </c>
      <c r="I14" s="290"/>
      <c r="J14" s="268"/>
      <c r="K14" s="283" t="s">
        <v>127</v>
      </c>
      <c r="L14" s="290"/>
      <c r="M14" s="283" t="s">
        <v>127</v>
      </c>
      <c r="N14" s="290"/>
      <c r="O14" s="283" t="s">
        <v>127</v>
      </c>
      <c r="P14" s="290"/>
      <c r="Q14" s="283" t="s">
        <v>127</v>
      </c>
      <c r="R14" s="627"/>
      <c r="S14" s="283" t="s">
        <v>127</v>
      </c>
      <c r="T14" s="287"/>
      <c r="U14" s="594">
        <f t="shared" si="0"/>
        <v>0</v>
      </c>
      <c r="V14" s="595"/>
      <c r="W14" s="595"/>
      <c r="X14" s="595"/>
      <c r="Y14" s="595"/>
      <c r="Z14" s="594"/>
      <c r="AA14" s="721">
        <f>E14*((F14*G14)+(I14*J14)+L14+N14+P14+R14)</f>
        <v>0</v>
      </c>
      <c r="AB14" s="290"/>
      <c r="AC14" s="291">
        <f t="shared" si="1"/>
        <v>0</v>
      </c>
      <c r="AD14" s="265"/>
    </row>
    <row r="15" spans="1:30" s="311" customFormat="1" ht="16.5" customHeight="1" thickBot="1" x14ac:dyDescent="0.25">
      <c r="B15" s="312"/>
      <c r="C15" s="601"/>
      <c r="D15" s="313"/>
      <c r="E15" s="313"/>
      <c r="F15" s="602"/>
      <c r="G15" s="603"/>
      <c r="H15" s="604"/>
      <c r="I15" s="602"/>
      <c r="J15" s="603"/>
      <c r="K15" s="604"/>
      <c r="L15" s="602"/>
      <c r="M15" s="604"/>
      <c r="N15" s="602"/>
      <c r="O15" s="604"/>
      <c r="P15" s="602"/>
      <c r="Q15" s="604"/>
      <c r="R15" s="605"/>
      <c r="S15" s="604"/>
      <c r="U15" s="313"/>
      <c r="V15" s="313"/>
      <c r="W15" s="313"/>
      <c r="X15" s="313"/>
      <c r="Y15" s="313"/>
      <c r="Z15" s="313"/>
      <c r="AA15" s="310"/>
      <c r="AB15" s="325" t="s">
        <v>42</v>
      </c>
      <c r="AC15" s="327">
        <f>SUM(AC11:AC14)</f>
        <v>0</v>
      </c>
      <c r="AD15" s="314"/>
    </row>
    <row r="16" spans="1:30" ht="15" customHeight="1" x14ac:dyDescent="0.2">
      <c r="B16" s="264"/>
      <c r="C16" s="302" t="s">
        <v>319</v>
      </c>
      <c r="D16" s="300"/>
      <c r="E16" s="300"/>
      <c r="F16" s="300"/>
      <c r="G16" s="300"/>
      <c r="H16" s="300"/>
      <c r="I16" s="300"/>
      <c r="J16" s="300"/>
      <c r="K16" s="300"/>
      <c r="L16" s="300"/>
      <c r="M16" s="300"/>
      <c r="N16" s="300"/>
      <c r="O16" s="300"/>
      <c r="P16" s="300"/>
      <c r="Q16" s="300"/>
      <c r="R16" s="300"/>
      <c r="S16" s="300"/>
      <c r="T16" s="300"/>
      <c r="U16" s="596"/>
      <c r="V16" s="596"/>
      <c r="W16" s="596"/>
      <c r="X16" s="596"/>
      <c r="Y16" s="596"/>
      <c r="Z16" s="596"/>
      <c r="AA16" s="300"/>
      <c r="AB16" s="300"/>
      <c r="AC16" s="301"/>
      <c r="AD16" s="265"/>
    </row>
    <row r="17" spans="2:30" ht="30" customHeight="1" x14ac:dyDescent="0.2">
      <c r="B17" s="264"/>
      <c r="C17" s="599" t="s">
        <v>315</v>
      </c>
      <c r="D17" s="628"/>
      <c r="E17" s="284"/>
      <c r="F17" s="285"/>
      <c r="G17" s="286"/>
      <c r="H17" s="283" t="s">
        <v>127</v>
      </c>
      <c r="I17" s="285"/>
      <c r="J17" s="286"/>
      <c r="K17" s="283" t="s">
        <v>127</v>
      </c>
      <c r="L17" s="285"/>
      <c r="M17" s="283" t="s">
        <v>127</v>
      </c>
      <c r="N17" s="285"/>
      <c r="O17" s="283" t="s">
        <v>127</v>
      </c>
      <c r="P17" s="285"/>
      <c r="Q17" s="283" t="s">
        <v>127</v>
      </c>
      <c r="R17" s="626"/>
      <c r="S17" s="283" t="s">
        <v>127</v>
      </c>
      <c r="T17" s="288"/>
      <c r="U17" s="594">
        <f>E17</f>
        <v>0</v>
      </c>
      <c r="V17" s="594"/>
      <c r="W17" s="594"/>
      <c r="X17" s="594"/>
      <c r="Y17" s="594"/>
      <c r="Z17" s="594"/>
      <c r="AA17" s="721">
        <f t="shared" ref="AA17:AA20" si="2">E17*((F17*G17)+(I17*J17)+L17+N17+P17+R17)</f>
        <v>0</v>
      </c>
      <c r="AB17" s="290"/>
      <c r="AC17" s="291">
        <f t="shared" ref="AC17:AC20" si="3">(AA17-AB17)</f>
        <v>0</v>
      </c>
      <c r="AD17" s="265"/>
    </row>
    <row r="18" spans="2:30" ht="30" customHeight="1" x14ac:dyDescent="0.2">
      <c r="B18" s="264"/>
      <c r="C18" s="599" t="s">
        <v>316</v>
      </c>
      <c r="D18" s="628"/>
      <c r="E18" s="284"/>
      <c r="F18" s="285"/>
      <c r="G18" s="286"/>
      <c r="H18" s="283" t="s">
        <v>127</v>
      </c>
      <c r="I18" s="285"/>
      <c r="J18" s="286"/>
      <c r="K18" s="283" t="s">
        <v>127</v>
      </c>
      <c r="L18" s="285"/>
      <c r="M18" s="283" t="s">
        <v>127</v>
      </c>
      <c r="N18" s="285"/>
      <c r="O18" s="283" t="s">
        <v>127</v>
      </c>
      <c r="P18" s="285"/>
      <c r="Q18" s="283" t="s">
        <v>127</v>
      </c>
      <c r="R18" s="626"/>
      <c r="S18" s="283" t="s">
        <v>127</v>
      </c>
      <c r="T18" s="288"/>
      <c r="U18" s="594">
        <f t="shared" ref="U18:U20" si="4">E18</f>
        <v>0</v>
      </c>
      <c r="V18" s="594"/>
      <c r="W18" s="594"/>
      <c r="X18" s="594"/>
      <c r="Y18" s="594"/>
      <c r="Z18" s="594"/>
      <c r="AA18" s="721">
        <f t="shared" si="2"/>
        <v>0</v>
      </c>
      <c r="AB18" s="290"/>
      <c r="AC18" s="291">
        <f t="shared" si="3"/>
        <v>0</v>
      </c>
      <c r="AD18" s="265"/>
    </row>
    <row r="19" spans="2:30" ht="30" customHeight="1" x14ac:dyDescent="0.2">
      <c r="B19" s="264"/>
      <c r="C19" s="599" t="s">
        <v>317</v>
      </c>
      <c r="D19" s="629"/>
      <c r="E19" s="289"/>
      <c r="F19" s="290"/>
      <c r="G19" s="268"/>
      <c r="H19" s="283" t="s">
        <v>127</v>
      </c>
      <c r="I19" s="290"/>
      <c r="J19" s="268"/>
      <c r="K19" s="283" t="s">
        <v>127</v>
      </c>
      <c r="L19" s="290"/>
      <c r="M19" s="283" t="s">
        <v>127</v>
      </c>
      <c r="N19" s="290"/>
      <c r="O19" s="283" t="s">
        <v>127</v>
      </c>
      <c r="P19" s="290"/>
      <c r="Q19" s="283" t="s">
        <v>127</v>
      </c>
      <c r="R19" s="627"/>
      <c r="S19" s="283" t="s">
        <v>127</v>
      </c>
      <c r="T19" s="287"/>
      <c r="U19" s="594">
        <f t="shared" si="4"/>
        <v>0</v>
      </c>
      <c r="V19" s="595"/>
      <c r="W19" s="595"/>
      <c r="X19" s="595"/>
      <c r="Y19" s="595"/>
      <c r="Z19" s="594"/>
      <c r="AA19" s="721">
        <f t="shared" si="2"/>
        <v>0</v>
      </c>
      <c r="AB19" s="290"/>
      <c r="AC19" s="291">
        <f t="shared" si="3"/>
        <v>0</v>
      </c>
      <c r="AD19" s="265"/>
    </row>
    <row r="20" spans="2:30" ht="30" customHeight="1" x14ac:dyDescent="0.2">
      <c r="B20" s="264"/>
      <c r="C20" s="600" t="s">
        <v>318</v>
      </c>
      <c r="D20" s="629"/>
      <c r="E20" s="289"/>
      <c r="F20" s="290"/>
      <c r="G20" s="268"/>
      <c r="H20" s="283" t="s">
        <v>127</v>
      </c>
      <c r="I20" s="290"/>
      <c r="J20" s="268"/>
      <c r="K20" s="283" t="s">
        <v>127</v>
      </c>
      <c r="L20" s="290"/>
      <c r="M20" s="283" t="s">
        <v>127</v>
      </c>
      <c r="N20" s="290"/>
      <c r="O20" s="283" t="s">
        <v>127</v>
      </c>
      <c r="P20" s="290"/>
      <c r="Q20" s="283" t="s">
        <v>127</v>
      </c>
      <c r="R20" s="627"/>
      <c r="S20" s="283" t="s">
        <v>127</v>
      </c>
      <c r="T20" s="287"/>
      <c r="U20" s="594">
        <f t="shared" si="4"/>
        <v>0</v>
      </c>
      <c r="V20" s="595"/>
      <c r="W20" s="595"/>
      <c r="X20" s="595"/>
      <c r="Y20" s="595"/>
      <c r="Z20" s="594"/>
      <c r="AA20" s="721">
        <f t="shared" si="2"/>
        <v>0</v>
      </c>
      <c r="AB20" s="290"/>
      <c r="AC20" s="291">
        <f t="shared" si="3"/>
        <v>0</v>
      </c>
      <c r="AD20" s="265"/>
    </row>
    <row r="21" spans="2:30" ht="15.75" thickBot="1" x14ac:dyDescent="0.25">
      <c r="B21" s="264"/>
      <c r="C21" s="298"/>
      <c r="D21" s="299"/>
      <c r="E21" s="299"/>
      <c r="F21" s="299"/>
      <c r="G21" s="299"/>
      <c r="H21" s="299"/>
      <c r="I21" s="299"/>
      <c r="J21" s="299"/>
      <c r="K21" s="299"/>
      <c r="L21" s="299"/>
      <c r="M21" s="299"/>
      <c r="N21" s="299"/>
      <c r="O21" s="299"/>
      <c r="P21" s="299"/>
      <c r="Q21" s="299"/>
      <c r="R21" s="299"/>
      <c r="S21" s="299"/>
      <c r="T21" s="299"/>
      <c r="U21" s="597"/>
      <c r="V21" s="597"/>
      <c r="W21" s="597"/>
      <c r="X21" s="597"/>
      <c r="Y21" s="597"/>
      <c r="Z21" s="597"/>
      <c r="AA21" s="299"/>
      <c r="AB21" s="325" t="s">
        <v>42</v>
      </c>
      <c r="AC21" s="327">
        <f>SUM(AC17:AC20)</f>
        <v>0</v>
      </c>
      <c r="AD21" s="265"/>
    </row>
    <row r="22" spans="2:30" ht="15" customHeight="1" x14ac:dyDescent="0.2">
      <c r="B22" s="264"/>
      <c r="C22" s="302" t="s">
        <v>320</v>
      </c>
      <c r="D22" s="303"/>
      <c r="E22" s="303"/>
      <c r="F22" s="303"/>
      <c r="G22" s="303"/>
      <c r="H22" s="303"/>
      <c r="I22" s="303"/>
      <c r="J22" s="303"/>
      <c r="K22" s="303"/>
      <c r="L22" s="303"/>
      <c r="M22" s="303"/>
      <c r="N22" s="303"/>
      <c r="O22" s="303"/>
      <c r="P22" s="303"/>
      <c r="Q22" s="303"/>
      <c r="R22" s="303"/>
      <c r="S22" s="303"/>
      <c r="T22" s="303"/>
      <c r="U22" s="593"/>
      <c r="V22" s="593"/>
      <c r="W22" s="593"/>
      <c r="X22" s="593"/>
      <c r="Y22" s="593"/>
      <c r="Z22" s="593"/>
      <c r="AA22" s="303"/>
      <c r="AB22" s="303"/>
      <c r="AC22" s="304"/>
      <c r="AD22" s="265"/>
    </row>
    <row r="23" spans="2:30" ht="30" customHeight="1" x14ac:dyDescent="0.2">
      <c r="B23" s="264"/>
      <c r="C23" s="599" t="s">
        <v>321</v>
      </c>
      <c r="D23" s="629"/>
      <c r="E23" s="284"/>
      <c r="F23" s="285"/>
      <c r="G23" s="286"/>
      <c r="H23" s="283" t="s">
        <v>127</v>
      </c>
      <c r="I23" s="285"/>
      <c r="J23" s="286"/>
      <c r="K23" s="283" t="s">
        <v>127</v>
      </c>
      <c r="L23" s="285"/>
      <c r="M23" s="283" t="s">
        <v>127</v>
      </c>
      <c r="N23" s="285"/>
      <c r="O23" s="283" t="s">
        <v>127</v>
      </c>
      <c r="P23" s="285"/>
      <c r="Q23" s="283" t="s">
        <v>127</v>
      </c>
      <c r="R23" s="626"/>
      <c r="S23" s="283" t="s">
        <v>127</v>
      </c>
      <c r="T23" s="288"/>
      <c r="U23" s="594">
        <f t="shared" ref="U23:U25" si="5">E23</f>
        <v>0</v>
      </c>
      <c r="V23" s="594"/>
      <c r="W23" s="594"/>
      <c r="X23" s="594"/>
      <c r="Y23" s="594"/>
      <c r="Z23" s="594"/>
      <c r="AA23" s="721">
        <f t="shared" ref="AA23:AA25" si="6">E23*((F23*G23)+(I23*J23)+L23+N23+P23+R23)</f>
        <v>0</v>
      </c>
      <c r="AB23" s="290"/>
      <c r="AC23" s="291">
        <f t="shared" ref="AC23:AC25" si="7">(AA23-AB23)</f>
        <v>0</v>
      </c>
      <c r="AD23" s="265"/>
    </row>
    <row r="24" spans="2:30" ht="30" customHeight="1" x14ac:dyDescent="0.2">
      <c r="B24" s="264"/>
      <c r="C24" s="599" t="s">
        <v>322</v>
      </c>
      <c r="D24" s="629"/>
      <c r="E24" s="289"/>
      <c r="F24" s="290"/>
      <c r="G24" s="268"/>
      <c r="H24" s="283" t="s">
        <v>127</v>
      </c>
      <c r="I24" s="290"/>
      <c r="J24" s="268"/>
      <c r="K24" s="283" t="s">
        <v>127</v>
      </c>
      <c r="L24" s="290"/>
      <c r="M24" s="283" t="s">
        <v>127</v>
      </c>
      <c r="N24" s="290"/>
      <c r="O24" s="283" t="s">
        <v>127</v>
      </c>
      <c r="P24" s="290"/>
      <c r="Q24" s="283" t="s">
        <v>127</v>
      </c>
      <c r="R24" s="627"/>
      <c r="S24" s="283" t="s">
        <v>127</v>
      </c>
      <c r="T24" s="287"/>
      <c r="U24" s="594">
        <f t="shared" si="5"/>
        <v>0</v>
      </c>
      <c r="V24" s="595"/>
      <c r="W24" s="595"/>
      <c r="X24" s="595"/>
      <c r="Y24" s="595"/>
      <c r="Z24" s="594"/>
      <c r="AA24" s="721">
        <f t="shared" si="6"/>
        <v>0</v>
      </c>
      <c r="AB24" s="290"/>
      <c r="AC24" s="291">
        <f t="shared" si="7"/>
        <v>0</v>
      </c>
      <c r="AD24" s="265"/>
    </row>
    <row r="25" spans="2:30" ht="30" customHeight="1" x14ac:dyDescent="0.2">
      <c r="B25" s="264"/>
      <c r="C25" s="600" t="s">
        <v>318</v>
      </c>
      <c r="D25" s="629"/>
      <c r="E25" s="289"/>
      <c r="F25" s="290"/>
      <c r="G25" s="268"/>
      <c r="H25" s="283" t="s">
        <v>127</v>
      </c>
      <c r="I25" s="290"/>
      <c r="J25" s="268"/>
      <c r="K25" s="283" t="s">
        <v>127</v>
      </c>
      <c r="L25" s="290"/>
      <c r="M25" s="283" t="s">
        <v>127</v>
      </c>
      <c r="N25" s="290"/>
      <c r="O25" s="283" t="s">
        <v>127</v>
      </c>
      <c r="P25" s="290"/>
      <c r="Q25" s="283" t="s">
        <v>127</v>
      </c>
      <c r="R25" s="627"/>
      <c r="S25" s="283" t="s">
        <v>127</v>
      </c>
      <c r="T25" s="287"/>
      <c r="U25" s="594">
        <f t="shared" si="5"/>
        <v>0</v>
      </c>
      <c r="V25" s="595"/>
      <c r="W25" s="595"/>
      <c r="X25" s="595"/>
      <c r="Y25" s="595"/>
      <c r="Z25" s="594"/>
      <c r="AA25" s="721">
        <f t="shared" si="6"/>
        <v>0</v>
      </c>
      <c r="AB25" s="290"/>
      <c r="AC25" s="291">
        <f t="shared" si="7"/>
        <v>0</v>
      </c>
      <c r="AD25" s="265"/>
    </row>
    <row r="26" spans="2:30" s="311" customFormat="1" ht="13.5" customHeight="1" thickBot="1" x14ac:dyDescent="0.25">
      <c r="B26" s="312"/>
      <c r="C26" s="606"/>
      <c r="D26" s="324"/>
      <c r="E26" s="324"/>
      <c r="F26" s="607"/>
      <c r="G26" s="608"/>
      <c r="H26" s="609"/>
      <c r="I26" s="607"/>
      <c r="J26" s="608"/>
      <c r="K26" s="609"/>
      <c r="L26" s="607"/>
      <c r="M26" s="609"/>
      <c r="N26" s="607"/>
      <c r="O26" s="609"/>
      <c r="P26" s="607"/>
      <c r="Q26" s="609"/>
      <c r="R26" s="610"/>
      <c r="S26" s="609"/>
      <c r="T26" s="610"/>
      <c r="U26" s="324"/>
      <c r="V26" s="324"/>
      <c r="W26" s="324"/>
      <c r="X26" s="324"/>
      <c r="Y26" s="324"/>
      <c r="Z26" s="324"/>
      <c r="AA26" s="323"/>
      <c r="AB26" s="325" t="s">
        <v>42</v>
      </c>
      <c r="AC26" s="327">
        <f>SUM(AC22:AC25)</f>
        <v>0</v>
      </c>
      <c r="AD26" s="314"/>
    </row>
    <row r="27" spans="2:30" ht="15.75" thickBot="1" x14ac:dyDescent="0.25">
      <c r="B27" s="264"/>
      <c r="C27" s="586"/>
      <c r="D27" s="292"/>
      <c r="E27" s="292"/>
      <c r="F27" s="293"/>
      <c r="G27" s="272"/>
      <c r="H27" s="270"/>
      <c r="I27" s="293"/>
      <c r="J27" s="272"/>
      <c r="K27" s="270"/>
      <c r="L27" s="293"/>
      <c r="M27" s="270"/>
      <c r="N27" s="293"/>
      <c r="O27" s="293"/>
      <c r="P27" s="293"/>
      <c r="Q27" s="293"/>
      <c r="R27" s="293"/>
      <c r="S27" s="293"/>
      <c r="T27" s="293"/>
      <c r="U27" s="292"/>
      <c r="V27" s="292"/>
      <c r="W27" s="292"/>
      <c r="X27" s="292"/>
      <c r="Y27" s="292"/>
      <c r="Z27" s="292"/>
      <c r="AA27" s="294"/>
      <c r="AB27" s="329" t="s">
        <v>323</v>
      </c>
      <c r="AC27" s="328">
        <f>AC15+AC21+AC26</f>
        <v>0</v>
      </c>
      <c r="AD27" s="265"/>
    </row>
    <row r="28" spans="2:30" ht="15.75" thickBot="1" x14ac:dyDescent="0.25">
      <c r="B28" s="267"/>
      <c r="C28" s="309" t="str">
        <f>"*Die Anzahl der im Jahr"&amp;" "&amp;'A. Allgemeine Informationen'!C17&amp; " "&amp;"nachzurüstenden Wechselrichter für das Netzgebiet ist der Bundesnetzagentur durch einen anlagenscharfen Umrüstungsplan nachzuweisen."</f>
        <v>*Die Anzahl der im Jahr 2013 nachzurüstenden Wechselrichter für das Netzgebiet ist der Bundesnetzagentur durch einen anlagenscharfen Umrüstungsplan nachzuweisen.</v>
      </c>
      <c r="D28" s="295"/>
      <c r="E28" s="295"/>
      <c r="F28" s="271"/>
      <c r="G28" s="296"/>
      <c r="H28" s="266"/>
      <c r="I28" s="271"/>
      <c r="J28" s="296"/>
      <c r="K28" s="266"/>
      <c r="L28" s="271"/>
      <c r="M28" s="266"/>
      <c r="N28" s="271"/>
      <c r="O28" s="271"/>
      <c r="P28" s="271"/>
      <c r="Q28" s="271"/>
      <c r="R28" s="271"/>
      <c r="S28" s="271"/>
      <c r="T28" s="271"/>
      <c r="U28" s="295"/>
      <c r="V28" s="295"/>
      <c r="W28" s="295"/>
      <c r="X28" s="295"/>
      <c r="Y28" s="295"/>
      <c r="Z28" s="295"/>
      <c r="AA28" s="297"/>
      <c r="AB28" s="329" t="s">
        <v>390</v>
      </c>
      <c r="AC28" s="328">
        <f>AC27/2</f>
        <v>0</v>
      </c>
      <c r="AD28" s="269"/>
    </row>
    <row r="29" spans="2:30" ht="15" x14ac:dyDescent="0.25">
      <c r="K29" s="254"/>
    </row>
  </sheetData>
  <sheetProtection password="A793" sheet="1" objects="1" scenarios="1" formatColumns="0"/>
  <mergeCells count="8">
    <mergeCell ref="AC8:AC9"/>
    <mergeCell ref="N8:S8"/>
    <mergeCell ref="U8:Z8"/>
    <mergeCell ref="C8:C9"/>
    <mergeCell ref="E8:E9"/>
    <mergeCell ref="D8:D9"/>
    <mergeCell ref="AB8:AB9"/>
    <mergeCell ref="AA8:AA9"/>
  </mergeCells>
  <conditionalFormatting sqref="Z17:Z20 Z11:Z15 Z23:Z24 Z26">
    <cfRule type="expression" dxfId="7" priority="8" stopIfTrue="1">
      <formula>Y11&lt;&gt;""</formula>
    </cfRule>
  </conditionalFormatting>
  <conditionalFormatting sqref="Z25">
    <cfRule type="expression" dxfId="6" priority="7" stopIfTrue="1">
      <formula>Y25&lt;&gt;""</formula>
    </cfRule>
  </conditionalFormatting>
  <conditionalFormatting sqref="AA11">
    <cfRule type="expression" dxfId="5" priority="6" stopIfTrue="1">
      <formula>Z11&lt;&gt;""</formula>
    </cfRule>
  </conditionalFormatting>
  <conditionalFormatting sqref="AA12">
    <cfRule type="expression" dxfId="4" priority="5" stopIfTrue="1">
      <formula>Z12&lt;&gt;""</formula>
    </cfRule>
  </conditionalFormatting>
  <conditionalFormatting sqref="AA13">
    <cfRule type="expression" dxfId="3" priority="4" stopIfTrue="1">
      <formula>Z13&lt;&gt;""</formula>
    </cfRule>
  </conditionalFormatting>
  <conditionalFormatting sqref="AA14">
    <cfRule type="expression" dxfId="2" priority="3" stopIfTrue="1">
      <formula>Z14&lt;&gt;""</formula>
    </cfRule>
  </conditionalFormatting>
  <conditionalFormatting sqref="AA17:AA20">
    <cfRule type="expression" dxfId="1" priority="2" stopIfTrue="1">
      <formula>Z17&lt;&gt;""</formula>
    </cfRule>
  </conditionalFormatting>
  <conditionalFormatting sqref="AA23:AA25">
    <cfRule type="expression" dxfId="0" priority="1" stopIfTrue="1">
      <formula>Z23&lt;&gt;""</formula>
    </cfRule>
  </conditionalFormatting>
  <dataValidations count="3">
    <dataValidation type="list" operator="greaterThanOrEqual" allowBlank="1" showInputMessage="1" showErrorMessage="1" error="Bitte eine Dezimalzahl größer oder gleich Null eintragen!" sqref="H11:H15 H17:H20 H23:H26 K11:K15 M11:M15 O17:O20 K17:K20 M17:M20 O11:O15 K23:K26 M23:M26 O23:O26 Q23:Q26 S17:S20 S11:S15 Q17:Q20 Q11:Q15 S23:S26">
      <formula1>"bitte wählen,einheitlich pauschaler Kostensatz,Durchschnittssatz individueller Werte"</formula1>
    </dataValidation>
    <dataValidation operator="greaterThanOrEqual" allowBlank="1" showInputMessage="1" showErrorMessage="1" error="Bitte eine Dezimalzahl größer oder gleich Null eintragen!" sqref="X9"/>
    <dataValidation type="decimal" operator="greaterThanOrEqual" allowBlank="1" showInputMessage="1" showErrorMessage="1" error="Bitte eine Dezimalzahl größer oder gleich Null eintragen!" sqref="AB23:AB25 AC11:AC15 AC23:AC26 AB11:AB14 AC17:AC21 AB17:AB19 AA17:AA21 AA11:AA15 AA23:AA26">
      <formula1>0</formula1>
    </dataValidation>
  </dataValidations>
  <pageMargins left="0.78740157499999996" right="0.78740157499999996" top="0.984251969" bottom="0.984251969" header="0.4921259845" footer="0.4921259845"/>
  <pageSetup paperSize="8" scale="31" orientation="landscape" horizontalDpi="4294967295" verticalDpi="4294967295" r:id="rId1"/>
  <headerFooter alignWithMargins="0">
    <oddFooter>&amp;R&amp;12Seite &amp;P von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FF99"/>
  </sheetPr>
  <dimension ref="A1:AC109"/>
  <sheetViews>
    <sheetView showGridLines="0" zoomScaleNormal="100" workbookViewId="0">
      <selection activeCell="C4" sqref="C4"/>
    </sheetView>
  </sheetViews>
  <sheetFormatPr baseColWidth="10" defaultRowHeight="14.25" x14ac:dyDescent="0.2"/>
  <cols>
    <col min="1" max="1" width="5.7109375" style="44" customWidth="1"/>
    <col min="2" max="2" width="44.140625" style="44" customWidth="1"/>
    <col min="3" max="3" width="55.28515625" style="44" customWidth="1"/>
    <col min="4" max="4" width="31.140625" style="44" customWidth="1"/>
    <col min="5" max="16384" width="11.42578125" style="44"/>
  </cols>
  <sheetData>
    <row r="1" spans="1:29" s="1" customFormat="1" ht="15.75" x14ac:dyDescent="0.25">
      <c r="B1" s="330" t="s">
        <v>343</v>
      </c>
    </row>
    <row r="2" spans="1:29" ht="15" thickBot="1" x14ac:dyDescent="0.25"/>
    <row r="3" spans="1:29" s="1" customFormat="1" ht="15" customHeight="1" x14ac:dyDescent="0.2">
      <c r="B3" s="533" t="s">
        <v>134</v>
      </c>
      <c r="C3" s="504">
        <f>D109</f>
        <v>0</v>
      </c>
    </row>
    <row r="4" spans="1:29" s="1" customFormat="1" ht="15" customHeight="1" x14ac:dyDescent="0.2">
      <c r="B4" s="534" t="s">
        <v>264</v>
      </c>
      <c r="C4" s="506"/>
    </row>
    <row r="5" spans="1:29" s="244" customFormat="1" ht="14.25" customHeight="1" thickBot="1" x14ac:dyDescent="0.25">
      <c r="B5" s="535" t="s">
        <v>342</v>
      </c>
      <c r="C5" s="508">
        <f>C3-C4</f>
        <v>0</v>
      </c>
      <c r="E5" s="598"/>
      <c r="F5" s="274"/>
      <c r="G5" s="242"/>
      <c r="H5" s="275"/>
      <c r="I5" s="274"/>
      <c r="J5" s="243"/>
      <c r="K5" s="275"/>
      <c r="L5" s="242"/>
      <c r="M5" s="275"/>
      <c r="N5" s="275"/>
      <c r="O5" s="275"/>
      <c r="P5" s="275"/>
      <c r="Q5" s="275"/>
      <c r="R5" s="275"/>
      <c r="S5" s="275"/>
      <c r="T5" s="273"/>
      <c r="U5" s="273"/>
      <c r="V5" s="273"/>
      <c r="W5" s="273"/>
      <c r="X5" s="273"/>
      <c r="Y5" s="273"/>
      <c r="Z5" s="598"/>
      <c r="AA5" s="598"/>
      <c r="AB5" s="598"/>
      <c r="AC5" s="598"/>
    </row>
    <row r="6" spans="1:29" s="244" customFormat="1" ht="24" customHeight="1" x14ac:dyDescent="0.25">
      <c r="A6" s="611"/>
      <c r="B6" s="612"/>
      <c r="C6" s="612"/>
      <c r="D6" s="612"/>
      <c r="E6" s="259"/>
      <c r="F6" s="257"/>
      <c r="G6" s="256"/>
      <c r="H6" s="257"/>
      <c r="I6" s="258"/>
      <c r="J6" s="257"/>
      <c r="K6" s="257"/>
      <c r="L6" s="257"/>
      <c r="M6" s="257"/>
      <c r="N6" s="257"/>
      <c r="O6" s="257"/>
      <c r="P6" s="255"/>
      <c r="Q6" s="255"/>
      <c r="R6" s="255"/>
      <c r="S6" s="255"/>
      <c r="T6" s="255"/>
      <c r="U6" s="255"/>
      <c r="V6" s="612"/>
      <c r="W6" s="612"/>
      <c r="X6" s="612"/>
      <c r="Y6" s="612"/>
      <c r="Z6" s="612"/>
      <c r="AA6" s="612"/>
    </row>
    <row r="7" spans="1:29" ht="15" thickBot="1" x14ac:dyDescent="0.25">
      <c r="B7" s="613"/>
      <c r="C7" s="613"/>
      <c r="D7" s="613"/>
      <c r="E7" s="613"/>
      <c r="F7" s="613"/>
    </row>
    <row r="8" spans="1:29" ht="51.75" customHeight="1" x14ac:dyDescent="0.2">
      <c r="B8" s="614" t="s">
        <v>298</v>
      </c>
      <c r="C8" s="548" t="s">
        <v>299</v>
      </c>
      <c r="D8" s="617" t="s">
        <v>379</v>
      </c>
      <c r="F8" s="613"/>
    </row>
    <row r="9" spans="1:29" x14ac:dyDescent="0.2">
      <c r="B9" s="536"/>
      <c r="C9" s="537"/>
      <c r="D9" s="538"/>
      <c r="F9" s="613"/>
    </row>
    <row r="10" spans="1:29" x14ac:dyDescent="0.2">
      <c r="B10" s="378"/>
      <c r="C10" s="539"/>
      <c r="D10" s="540"/>
      <c r="F10" s="613"/>
    </row>
    <row r="11" spans="1:29" x14ac:dyDescent="0.2">
      <c r="B11" s="378"/>
      <c r="C11" s="539"/>
      <c r="D11" s="540"/>
      <c r="F11" s="613"/>
    </row>
    <row r="12" spans="1:29" x14ac:dyDescent="0.2">
      <c r="B12" s="378"/>
      <c r="C12" s="539"/>
      <c r="D12" s="540"/>
      <c r="F12" s="613"/>
    </row>
    <row r="13" spans="1:29" x14ac:dyDescent="0.2">
      <c r="B13" s="378"/>
      <c r="C13" s="539"/>
      <c r="D13" s="540"/>
      <c r="F13" s="613"/>
    </row>
    <row r="14" spans="1:29" x14ac:dyDescent="0.2">
      <c r="B14" s="378"/>
      <c r="C14" s="539"/>
      <c r="D14" s="540"/>
      <c r="F14" s="613"/>
    </row>
    <row r="15" spans="1:29" x14ac:dyDescent="0.2">
      <c r="B15" s="378"/>
      <c r="C15" s="539"/>
      <c r="D15" s="540"/>
      <c r="F15" s="613"/>
    </row>
    <row r="16" spans="1:29" x14ac:dyDescent="0.2">
      <c r="B16" s="378"/>
      <c r="C16" s="539"/>
      <c r="D16" s="540"/>
      <c r="F16" s="613"/>
    </row>
    <row r="17" spans="2:6" x14ac:dyDescent="0.2">
      <c r="B17" s="378"/>
      <c r="C17" s="539"/>
      <c r="D17" s="540"/>
      <c r="F17" s="613"/>
    </row>
    <row r="18" spans="2:6" x14ac:dyDescent="0.2">
      <c r="B18" s="378"/>
      <c r="C18" s="539"/>
      <c r="D18" s="540"/>
      <c r="F18" s="613"/>
    </row>
    <row r="19" spans="2:6" x14ac:dyDescent="0.2">
      <c r="B19" s="378"/>
      <c r="C19" s="539"/>
      <c r="D19" s="540"/>
      <c r="F19" s="613"/>
    </row>
    <row r="20" spans="2:6" x14ac:dyDescent="0.2">
      <c r="B20" s="378"/>
      <c r="C20" s="539"/>
      <c r="D20" s="540"/>
      <c r="F20" s="613"/>
    </row>
    <row r="21" spans="2:6" x14ac:dyDescent="0.2">
      <c r="B21" s="378"/>
      <c r="C21" s="539"/>
      <c r="D21" s="540"/>
      <c r="F21" s="613"/>
    </row>
    <row r="22" spans="2:6" x14ac:dyDescent="0.2">
      <c r="B22" s="378"/>
      <c r="C22" s="539"/>
      <c r="D22" s="540"/>
      <c r="F22" s="613"/>
    </row>
    <row r="23" spans="2:6" x14ac:dyDescent="0.2">
      <c r="B23" s="378"/>
      <c r="C23" s="539"/>
      <c r="D23" s="540"/>
      <c r="F23" s="613"/>
    </row>
    <row r="24" spans="2:6" x14ac:dyDescent="0.2">
      <c r="B24" s="378"/>
      <c r="C24" s="539"/>
      <c r="D24" s="540"/>
      <c r="F24" s="613"/>
    </row>
    <row r="25" spans="2:6" x14ac:dyDescent="0.2">
      <c r="B25" s="378"/>
      <c r="C25" s="539"/>
      <c r="D25" s="540"/>
      <c r="F25" s="613"/>
    </row>
    <row r="26" spans="2:6" x14ac:dyDescent="0.2">
      <c r="B26" s="378"/>
      <c r="C26" s="539"/>
      <c r="D26" s="540"/>
      <c r="F26" s="613"/>
    </row>
    <row r="27" spans="2:6" x14ac:dyDescent="0.2">
      <c r="B27" s="378"/>
      <c r="C27" s="539"/>
      <c r="D27" s="540"/>
      <c r="F27" s="613"/>
    </row>
    <row r="28" spans="2:6" x14ac:dyDescent="0.2">
      <c r="B28" s="378"/>
      <c r="C28" s="539"/>
      <c r="D28" s="540"/>
      <c r="F28" s="613"/>
    </row>
    <row r="29" spans="2:6" x14ac:dyDescent="0.2">
      <c r="B29" s="378"/>
      <c r="C29" s="539"/>
      <c r="D29" s="540"/>
      <c r="F29" s="613"/>
    </row>
    <row r="30" spans="2:6" x14ac:dyDescent="0.2">
      <c r="B30" s="378"/>
      <c r="C30" s="539"/>
      <c r="D30" s="540"/>
      <c r="F30" s="613"/>
    </row>
    <row r="31" spans="2:6" x14ac:dyDescent="0.2">
      <c r="B31" s="378"/>
      <c r="C31" s="539"/>
      <c r="D31" s="540"/>
      <c r="F31" s="613"/>
    </row>
    <row r="32" spans="2:6" x14ac:dyDescent="0.2">
      <c r="B32" s="378"/>
      <c r="C32" s="539"/>
      <c r="D32" s="540"/>
      <c r="F32" s="613"/>
    </row>
    <row r="33" spans="2:6" x14ac:dyDescent="0.2">
      <c r="B33" s="378"/>
      <c r="C33" s="539"/>
      <c r="D33" s="540"/>
      <c r="F33" s="613"/>
    </row>
    <row r="34" spans="2:6" x14ac:dyDescent="0.2">
      <c r="B34" s="378"/>
      <c r="C34" s="539"/>
      <c r="D34" s="540"/>
      <c r="F34" s="613"/>
    </row>
    <row r="35" spans="2:6" x14ac:dyDescent="0.2">
      <c r="B35" s="378"/>
      <c r="C35" s="539"/>
      <c r="D35" s="540"/>
      <c r="F35" s="613"/>
    </row>
    <row r="36" spans="2:6" x14ac:dyDescent="0.2">
      <c r="B36" s="378"/>
      <c r="C36" s="539"/>
      <c r="D36" s="540"/>
      <c r="F36" s="613"/>
    </row>
    <row r="37" spans="2:6" x14ac:dyDescent="0.2">
      <c r="B37" s="378"/>
      <c r="C37" s="539"/>
      <c r="D37" s="540"/>
      <c r="F37" s="613"/>
    </row>
    <row r="38" spans="2:6" x14ac:dyDescent="0.2">
      <c r="B38" s="378"/>
      <c r="C38" s="539"/>
      <c r="D38" s="540"/>
      <c r="F38" s="613"/>
    </row>
    <row r="39" spans="2:6" x14ac:dyDescent="0.2">
      <c r="B39" s="378"/>
      <c r="C39" s="539"/>
      <c r="D39" s="540"/>
      <c r="F39" s="613"/>
    </row>
    <row r="40" spans="2:6" x14ac:dyDescent="0.2">
      <c r="B40" s="378"/>
      <c r="C40" s="539"/>
      <c r="D40" s="540"/>
      <c r="F40" s="613"/>
    </row>
    <row r="41" spans="2:6" x14ac:dyDescent="0.2">
      <c r="B41" s="378"/>
      <c r="C41" s="539"/>
      <c r="D41" s="540"/>
      <c r="F41" s="613"/>
    </row>
    <row r="42" spans="2:6" x14ac:dyDescent="0.2">
      <c r="B42" s="378"/>
      <c r="C42" s="539"/>
      <c r="D42" s="540"/>
      <c r="F42" s="613"/>
    </row>
    <row r="43" spans="2:6" x14ac:dyDescent="0.2">
      <c r="B43" s="378"/>
      <c r="C43" s="539"/>
      <c r="D43" s="540"/>
      <c r="F43" s="613"/>
    </row>
    <row r="44" spans="2:6" x14ac:dyDescent="0.2">
      <c r="B44" s="378"/>
      <c r="C44" s="539"/>
      <c r="D44" s="540"/>
      <c r="F44" s="613"/>
    </row>
    <row r="45" spans="2:6" x14ac:dyDescent="0.2">
      <c r="B45" s="378"/>
      <c r="C45" s="539"/>
      <c r="D45" s="540"/>
      <c r="F45" s="613"/>
    </row>
    <row r="46" spans="2:6" x14ac:dyDescent="0.2">
      <c r="B46" s="378"/>
      <c r="C46" s="539"/>
      <c r="D46" s="540"/>
      <c r="F46" s="613"/>
    </row>
    <row r="47" spans="2:6" x14ac:dyDescent="0.2">
      <c r="B47" s="378"/>
      <c r="C47" s="539"/>
      <c r="D47" s="540"/>
      <c r="F47" s="613"/>
    </row>
    <row r="48" spans="2:6" x14ac:dyDescent="0.2">
      <c r="B48" s="378"/>
      <c r="C48" s="539"/>
      <c r="D48" s="540"/>
      <c r="F48" s="613"/>
    </row>
    <row r="49" spans="2:6" x14ac:dyDescent="0.2">
      <c r="B49" s="378"/>
      <c r="C49" s="539"/>
      <c r="D49" s="540"/>
      <c r="F49" s="613"/>
    </row>
    <row r="50" spans="2:6" x14ac:dyDescent="0.2">
      <c r="B50" s="378"/>
      <c r="C50" s="539"/>
      <c r="D50" s="540"/>
      <c r="F50" s="613"/>
    </row>
    <row r="51" spans="2:6" x14ac:dyDescent="0.2">
      <c r="B51" s="378"/>
      <c r="C51" s="539"/>
      <c r="D51" s="540"/>
      <c r="F51" s="613"/>
    </row>
    <row r="52" spans="2:6" x14ac:dyDescent="0.2">
      <c r="B52" s="378"/>
      <c r="C52" s="539"/>
      <c r="D52" s="540"/>
      <c r="F52" s="613"/>
    </row>
    <row r="53" spans="2:6" x14ac:dyDescent="0.2">
      <c r="B53" s="378"/>
      <c r="C53" s="539"/>
      <c r="D53" s="540"/>
      <c r="F53" s="613"/>
    </row>
    <row r="54" spans="2:6" x14ac:dyDescent="0.2">
      <c r="B54" s="378"/>
      <c r="C54" s="539"/>
      <c r="D54" s="540"/>
      <c r="F54" s="613"/>
    </row>
    <row r="55" spans="2:6" x14ac:dyDescent="0.2">
      <c r="B55" s="378"/>
      <c r="C55" s="539"/>
      <c r="D55" s="540"/>
      <c r="F55" s="613"/>
    </row>
    <row r="56" spans="2:6" x14ac:dyDescent="0.2">
      <c r="B56" s="378"/>
      <c r="C56" s="539"/>
      <c r="D56" s="540"/>
      <c r="F56" s="613"/>
    </row>
    <row r="57" spans="2:6" x14ac:dyDescent="0.2">
      <c r="B57" s="378"/>
      <c r="C57" s="539"/>
      <c r="D57" s="540"/>
      <c r="F57" s="613"/>
    </row>
    <row r="58" spans="2:6" x14ac:dyDescent="0.2">
      <c r="B58" s="378"/>
      <c r="C58" s="539"/>
      <c r="D58" s="540"/>
      <c r="F58" s="613"/>
    </row>
    <row r="59" spans="2:6" x14ac:dyDescent="0.2">
      <c r="B59" s="378"/>
      <c r="C59" s="539"/>
      <c r="D59" s="540"/>
      <c r="F59" s="613"/>
    </row>
    <row r="60" spans="2:6" x14ac:dyDescent="0.2">
      <c r="B60" s="378"/>
      <c r="C60" s="539"/>
      <c r="D60" s="540"/>
      <c r="F60" s="613"/>
    </row>
    <row r="61" spans="2:6" x14ac:dyDescent="0.2">
      <c r="B61" s="378"/>
      <c r="C61" s="539"/>
      <c r="D61" s="540"/>
      <c r="F61" s="613"/>
    </row>
    <row r="62" spans="2:6" x14ac:dyDescent="0.2">
      <c r="B62" s="378"/>
      <c r="C62" s="539"/>
      <c r="D62" s="540"/>
      <c r="F62" s="613"/>
    </row>
    <row r="63" spans="2:6" x14ac:dyDescent="0.2">
      <c r="B63" s="378"/>
      <c r="C63" s="539"/>
      <c r="D63" s="540"/>
      <c r="F63" s="613"/>
    </row>
    <row r="64" spans="2:6" x14ac:dyDescent="0.2">
      <c r="B64" s="378"/>
      <c r="C64" s="539"/>
      <c r="D64" s="540"/>
      <c r="F64" s="613"/>
    </row>
    <row r="65" spans="2:6" x14ac:dyDescent="0.2">
      <c r="B65" s="378"/>
      <c r="C65" s="539"/>
      <c r="D65" s="540"/>
      <c r="F65" s="613"/>
    </row>
    <row r="66" spans="2:6" x14ac:dyDescent="0.2">
      <c r="B66" s="378"/>
      <c r="C66" s="539"/>
      <c r="D66" s="540"/>
      <c r="F66" s="613"/>
    </row>
    <row r="67" spans="2:6" x14ac:dyDescent="0.2">
      <c r="B67" s="378"/>
      <c r="C67" s="539"/>
      <c r="D67" s="540"/>
      <c r="F67" s="613"/>
    </row>
    <row r="68" spans="2:6" x14ac:dyDescent="0.2">
      <c r="B68" s="378"/>
      <c r="C68" s="539"/>
      <c r="D68" s="540"/>
      <c r="F68" s="613"/>
    </row>
    <row r="69" spans="2:6" x14ac:dyDescent="0.2">
      <c r="B69" s="378"/>
      <c r="C69" s="539"/>
      <c r="D69" s="540"/>
      <c r="F69" s="613"/>
    </row>
    <row r="70" spans="2:6" x14ac:dyDescent="0.2">
      <c r="B70" s="378"/>
      <c r="C70" s="539"/>
      <c r="D70" s="540"/>
      <c r="F70" s="613"/>
    </row>
    <row r="71" spans="2:6" x14ac:dyDescent="0.2">
      <c r="B71" s="378"/>
      <c r="C71" s="539"/>
      <c r="D71" s="540"/>
      <c r="F71" s="613"/>
    </row>
    <row r="72" spans="2:6" x14ac:dyDescent="0.2">
      <c r="B72" s="378"/>
      <c r="C72" s="539"/>
      <c r="D72" s="540"/>
      <c r="F72" s="613"/>
    </row>
    <row r="73" spans="2:6" x14ac:dyDescent="0.2">
      <c r="B73" s="378"/>
      <c r="C73" s="539"/>
      <c r="D73" s="540"/>
      <c r="F73" s="613"/>
    </row>
    <row r="74" spans="2:6" x14ac:dyDescent="0.2">
      <c r="B74" s="378"/>
      <c r="C74" s="539"/>
      <c r="D74" s="540"/>
      <c r="F74" s="613"/>
    </row>
    <row r="75" spans="2:6" x14ac:dyDescent="0.2">
      <c r="B75" s="378"/>
      <c r="C75" s="539"/>
      <c r="D75" s="540"/>
      <c r="F75" s="613"/>
    </row>
    <row r="76" spans="2:6" x14ac:dyDescent="0.2">
      <c r="B76" s="378"/>
      <c r="C76" s="539"/>
      <c r="D76" s="540"/>
      <c r="F76" s="613"/>
    </row>
    <row r="77" spans="2:6" x14ac:dyDescent="0.2">
      <c r="B77" s="378"/>
      <c r="C77" s="539"/>
      <c r="D77" s="540"/>
      <c r="F77" s="613"/>
    </row>
    <row r="78" spans="2:6" x14ac:dyDescent="0.2">
      <c r="B78" s="378"/>
      <c r="C78" s="539"/>
      <c r="D78" s="540"/>
      <c r="F78" s="613"/>
    </row>
    <row r="79" spans="2:6" x14ac:dyDescent="0.2">
      <c r="B79" s="378"/>
      <c r="C79" s="539"/>
      <c r="D79" s="540"/>
      <c r="F79" s="613"/>
    </row>
    <row r="80" spans="2:6" x14ac:dyDescent="0.2">
      <c r="B80" s="378"/>
      <c r="C80" s="539"/>
      <c r="D80" s="540"/>
      <c r="F80" s="613"/>
    </row>
    <row r="81" spans="2:6" x14ac:dyDescent="0.2">
      <c r="B81" s="378"/>
      <c r="C81" s="539"/>
      <c r="D81" s="540"/>
      <c r="F81" s="613"/>
    </row>
    <row r="82" spans="2:6" x14ac:dyDescent="0.2">
      <c r="B82" s="378"/>
      <c r="C82" s="539"/>
      <c r="D82" s="540"/>
      <c r="F82" s="613"/>
    </row>
    <row r="83" spans="2:6" x14ac:dyDescent="0.2">
      <c r="B83" s="378"/>
      <c r="C83" s="539"/>
      <c r="D83" s="540"/>
      <c r="F83" s="613"/>
    </row>
    <row r="84" spans="2:6" x14ac:dyDescent="0.2">
      <c r="B84" s="378"/>
      <c r="C84" s="539"/>
      <c r="D84" s="540"/>
      <c r="F84" s="613"/>
    </row>
    <row r="85" spans="2:6" x14ac:dyDescent="0.2">
      <c r="B85" s="378"/>
      <c r="C85" s="539"/>
      <c r="D85" s="540"/>
      <c r="F85" s="613"/>
    </row>
    <row r="86" spans="2:6" x14ac:dyDescent="0.2">
      <c r="B86" s="378"/>
      <c r="C86" s="539"/>
      <c r="D86" s="540"/>
      <c r="F86" s="613"/>
    </row>
    <row r="87" spans="2:6" x14ac:dyDescent="0.2">
      <c r="B87" s="378"/>
      <c r="C87" s="539"/>
      <c r="D87" s="540"/>
      <c r="F87" s="613"/>
    </row>
    <row r="88" spans="2:6" x14ac:dyDescent="0.2">
      <c r="B88" s="378"/>
      <c r="C88" s="539"/>
      <c r="D88" s="540"/>
      <c r="F88" s="613"/>
    </row>
    <row r="89" spans="2:6" x14ac:dyDescent="0.2">
      <c r="B89" s="378"/>
      <c r="C89" s="539"/>
      <c r="D89" s="540"/>
      <c r="F89" s="613"/>
    </row>
    <row r="90" spans="2:6" x14ac:dyDescent="0.2">
      <c r="B90" s="378"/>
      <c r="C90" s="539"/>
      <c r="D90" s="540"/>
      <c r="F90" s="613"/>
    </row>
    <row r="91" spans="2:6" x14ac:dyDescent="0.2">
      <c r="B91" s="378"/>
      <c r="C91" s="539"/>
      <c r="D91" s="540"/>
      <c r="F91" s="613"/>
    </row>
    <row r="92" spans="2:6" x14ac:dyDescent="0.2">
      <c r="B92" s="378"/>
      <c r="C92" s="539"/>
      <c r="D92" s="540"/>
      <c r="F92" s="613"/>
    </row>
    <row r="93" spans="2:6" x14ac:dyDescent="0.2">
      <c r="B93" s="378"/>
      <c r="C93" s="539"/>
      <c r="D93" s="540"/>
      <c r="F93" s="613"/>
    </row>
    <row r="94" spans="2:6" x14ac:dyDescent="0.2">
      <c r="B94" s="378"/>
      <c r="C94" s="539"/>
      <c r="D94" s="540"/>
      <c r="F94" s="613"/>
    </row>
    <row r="95" spans="2:6" x14ac:dyDescent="0.2">
      <c r="B95" s="378"/>
      <c r="C95" s="539"/>
      <c r="D95" s="540"/>
      <c r="F95" s="613"/>
    </row>
    <row r="96" spans="2:6" x14ac:dyDescent="0.2">
      <c r="B96" s="378"/>
      <c r="C96" s="539"/>
      <c r="D96" s="540"/>
      <c r="F96" s="613"/>
    </row>
    <row r="97" spans="2:6" x14ac:dyDescent="0.2">
      <c r="B97" s="378"/>
      <c r="C97" s="539"/>
      <c r="D97" s="540"/>
      <c r="F97" s="613"/>
    </row>
    <row r="98" spans="2:6" x14ac:dyDescent="0.2">
      <c r="B98" s="378"/>
      <c r="C98" s="539"/>
      <c r="D98" s="540"/>
      <c r="F98" s="613"/>
    </row>
    <row r="99" spans="2:6" x14ac:dyDescent="0.2">
      <c r="B99" s="378"/>
      <c r="C99" s="539"/>
      <c r="D99" s="540"/>
      <c r="F99" s="613"/>
    </row>
    <row r="100" spans="2:6" x14ac:dyDescent="0.2">
      <c r="B100" s="378"/>
      <c r="C100" s="539"/>
      <c r="D100" s="540"/>
      <c r="F100" s="613"/>
    </row>
    <row r="101" spans="2:6" x14ac:dyDescent="0.2">
      <c r="B101" s="378"/>
      <c r="C101" s="539"/>
      <c r="D101" s="540"/>
      <c r="F101" s="613"/>
    </row>
    <row r="102" spans="2:6" x14ac:dyDescent="0.2">
      <c r="B102" s="378"/>
      <c r="C102" s="539"/>
      <c r="D102" s="540"/>
      <c r="F102" s="613"/>
    </row>
    <row r="103" spans="2:6" x14ac:dyDescent="0.2">
      <c r="B103" s="378"/>
      <c r="C103" s="539"/>
      <c r="D103" s="540"/>
      <c r="F103" s="613"/>
    </row>
    <row r="104" spans="2:6" x14ac:dyDescent="0.2">
      <c r="B104" s="378"/>
      <c r="C104" s="539"/>
      <c r="D104" s="540"/>
      <c r="F104" s="613"/>
    </row>
    <row r="105" spans="2:6" x14ac:dyDescent="0.2">
      <c r="B105" s="378"/>
      <c r="C105" s="539"/>
      <c r="D105" s="540"/>
      <c r="F105" s="613"/>
    </row>
    <row r="106" spans="2:6" x14ac:dyDescent="0.2">
      <c r="B106" s="378"/>
      <c r="C106" s="539"/>
      <c r="D106" s="540"/>
      <c r="F106" s="613"/>
    </row>
    <row r="107" spans="2:6" x14ac:dyDescent="0.2">
      <c r="B107" s="378"/>
      <c r="C107" s="539"/>
      <c r="D107" s="540"/>
      <c r="F107" s="613"/>
    </row>
    <row r="108" spans="2:6" ht="15" thickBot="1" x14ac:dyDescent="0.25">
      <c r="B108" s="541"/>
      <c r="C108" s="542"/>
      <c r="D108" s="543"/>
      <c r="F108" s="613"/>
    </row>
    <row r="109" spans="2:6" ht="15.75" thickBot="1" x14ac:dyDescent="0.25">
      <c r="B109" s="574"/>
      <c r="C109" s="357" t="s">
        <v>42</v>
      </c>
      <c r="D109" s="615">
        <f>SUM(D9:D108)</f>
        <v>0</v>
      </c>
      <c r="F109" s="613"/>
    </row>
  </sheetData>
  <sheetProtection password="A793" sheet="1" objects="1" scenarios="1"/>
  <phoneticPr fontId="5"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FF99"/>
  </sheetPr>
  <dimension ref="A1:L33"/>
  <sheetViews>
    <sheetView showGridLines="0" zoomScaleNormal="100" workbookViewId="0">
      <selection activeCell="C5" sqref="C5"/>
    </sheetView>
  </sheetViews>
  <sheetFormatPr baseColWidth="10" defaultRowHeight="14.25" x14ac:dyDescent="0.2"/>
  <cols>
    <col min="1" max="1" width="5.7109375" style="44" customWidth="1"/>
    <col min="2" max="2" width="86.85546875" style="44" customWidth="1"/>
    <col min="3" max="4" width="17.85546875" style="44" customWidth="1"/>
    <col min="5" max="5" width="4" style="44" customWidth="1"/>
    <col min="6" max="16384" width="11.42578125" style="44"/>
  </cols>
  <sheetData>
    <row r="1" spans="1:12" s="1" customFormat="1" ht="15.75" x14ac:dyDescent="0.25">
      <c r="B1" s="585" t="s">
        <v>347</v>
      </c>
    </row>
    <row r="2" spans="1:12" s="584" customFormat="1" ht="28.5" customHeight="1" x14ac:dyDescent="0.2">
      <c r="B2" s="589" t="s">
        <v>377</v>
      </c>
      <c r="F2" s="587"/>
      <c r="G2" s="587"/>
      <c r="H2" s="587"/>
      <c r="I2" s="587"/>
      <c r="J2" s="587"/>
      <c r="K2" s="587"/>
      <c r="L2" s="587"/>
    </row>
    <row r="3" spans="1:12" s="584" customFormat="1" ht="12" customHeight="1" thickBot="1" x14ac:dyDescent="0.3">
      <c r="B3" s="585"/>
      <c r="F3" s="587"/>
      <c r="G3" s="587"/>
      <c r="H3" s="587"/>
      <c r="I3" s="587"/>
      <c r="J3" s="587"/>
      <c r="K3" s="587"/>
      <c r="L3" s="587"/>
    </row>
    <row r="4" spans="1:12" s="1" customFormat="1" x14ac:dyDescent="0.2">
      <c r="B4" s="544" t="s">
        <v>134</v>
      </c>
      <c r="C4" s="504">
        <f>C31-D31</f>
        <v>0</v>
      </c>
      <c r="F4" s="587"/>
      <c r="G4" s="587"/>
      <c r="H4" s="587"/>
      <c r="I4" s="587"/>
      <c r="J4" s="587"/>
      <c r="K4" s="587"/>
      <c r="L4" s="587"/>
    </row>
    <row r="5" spans="1:12" s="1" customFormat="1" ht="15" customHeight="1" x14ac:dyDescent="0.25">
      <c r="A5" s="254"/>
      <c r="B5" s="534" t="s">
        <v>264</v>
      </c>
      <c r="C5" s="506"/>
    </row>
    <row r="6" spans="1:12" s="1" customFormat="1" ht="15" customHeight="1" thickBot="1" x14ac:dyDescent="0.3">
      <c r="A6" s="254"/>
      <c r="B6" s="545" t="s">
        <v>342</v>
      </c>
      <c r="C6" s="508">
        <f>C4-C5</f>
        <v>0</v>
      </c>
    </row>
    <row r="7" spans="1:12" s="1" customFormat="1" ht="15" customHeight="1" x14ac:dyDescent="0.25">
      <c r="A7" s="254"/>
    </row>
    <row r="8" spans="1:12" s="1" customFormat="1" ht="15.75" thickBot="1" x14ac:dyDescent="0.3">
      <c r="A8" s="254"/>
      <c r="B8" s="613"/>
      <c r="C8" s="613"/>
      <c r="D8" s="613"/>
    </row>
    <row r="9" spans="1:12" ht="18.75" customHeight="1" x14ac:dyDescent="0.2">
      <c r="B9" s="710" t="s">
        <v>376</v>
      </c>
      <c r="C9" s="708">
        <f>'A. Allgemeine Informationen'!C17</f>
        <v>2013</v>
      </c>
      <c r="D9" s="709"/>
      <c r="E9" s="613"/>
    </row>
    <row r="10" spans="1:12" ht="28.5" customHeight="1" x14ac:dyDescent="0.2">
      <c r="B10" s="711"/>
      <c r="C10" s="179" t="s">
        <v>380</v>
      </c>
      <c r="D10" s="618" t="s">
        <v>381</v>
      </c>
      <c r="E10" s="613"/>
    </row>
    <row r="11" spans="1:12" ht="32.25" customHeight="1" x14ac:dyDescent="0.2">
      <c r="B11" s="378"/>
      <c r="C11" s="379"/>
      <c r="D11" s="380"/>
      <c r="E11" s="613"/>
    </row>
    <row r="12" spans="1:12" ht="20.100000000000001" customHeight="1" x14ac:dyDescent="0.2">
      <c r="B12" s="378"/>
      <c r="C12" s="379"/>
      <c r="D12" s="380"/>
      <c r="E12" s="613"/>
      <c r="I12" s="185"/>
    </row>
    <row r="13" spans="1:12" ht="20.100000000000001" customHeight="1" x14ac:dyDescent="0.2">
      <c r="B13" s="378"/>
      <c r="C13" s="379"/>
      <c r="D13" s="380"/>
      <c r="E13" s="613"/>
    </row>
    <row r="14" spans="1:12" ht="20.100000000000001" customHeight="1" x14ac:dyDescent="0.2">
      <c r="B14" s="378"/>
      <c r="C14" s="379"/>
      <c r="D14" s="380"/>
      <c r="E14" s="613"/>
      <c r="I14" s="1"/>
    </row>
    <row r="15" spans="1:12" ht="20.100000000000001" customHeight="1" x14ac:dyDescent="0.2">
      <c r="B15" s="378"/>
      <c r="C15" s="379"/>
      <c r="D15" s="380"/>
      <c r="E15" s="613"/>
    </row>
    <row r="16" spans="1:12" ht="20.100000000000001" customHeight="1" x14ac:dyDescent="0.2">
      <c r="B16" s="378"/>
      <c r="C16" s="379"/>
      <c r="D16" s="380"/>
      <c r="E16" s="613"/>
    </row>
    <row r="17" spans="2:5" ht="20.100000000000001" customHeight="1" x14ac:dyDescent="0.2">
      <c r="B17" s="378"/>
      <c r="C17" s="379"/>
      <c r="D17" s="380"/>
      <c r="E17" s="613"/>
    </row>
    <row r="18" spans="2:5" ht="20.100000000000001" customHeight="1" x14ac:dyDescent="0.2">
      <c r="B18" s="378"/>
      <c r="C18" s="379"/>
      <c r="D18" s="380"/>
      <c r="E18" s="613"/>
    </row>
    <row r="19" spans="2:5" ht="20.100000000000001" customHeight="1" x14ac:dyDescent="0.2">
      <c r="B19" s="378"/>
      <c r="C19" s="379"/>
      <c r="D19" s="380"/>
      <c r="E19" s="613"/>
    </row>
    <row r="20" spans="2:5" ht="20.100000000000001" customHeight="1" x14ac:dyDescent="0.2">
      <c r="B20" s="378"/>
      <c r="C20" s="379"/>
      <c r="D20" s="380"/>
      <c r="E20" s="613"/>
    </row>
    <row r="21" spans="2:5" ht="20.100000000000001" customHeight="1" x14ac:dyDescent="0.2">
      <c r="B21" s="378"/>
      <c r="C21" s="379"/>
      <c r="D21" s="380"/>
      <c r="E21" s="613"/>
    </row>
    <row r="22" spans="2:5" ht="20.100000000000001" customHeight="1" x14ac:dyDescent="0.2">
      <c r="B22" s="378"/>
      <c r="C22" s="379"/>
      <c r="D22" s="380"/>
      <c r="E22" s="613"/>
    </row>
    <row r="23" spans="2:5" ht="20.100000000000001" customHeight="1" x14ac:dyDescent="0.2">
      <c r="B23" s="378"/>
      <c r="C23" s="379"/>
      <c r="D23" s="380"/>
      <c r="E23" s="613"/>
    </row>
    <row r="24" spans="2:5" ht="20.100000000000001" customHeight="1" x14ac:dyDescent="0.2">
      <c r="B24" s="378"/>
      <c r="C24" s="379"/>
      <c r="D24" s="380"/>
      <c r="E24" s="613"/>
    </row>
    <row r="25" spans="2:5" ht="20.100000000000001" customHeight="1" x14ac:dyDescent="0.2">
      <c r="B25" s="378"/>
      <c r="C25" s="379"/>
      <c r="D25" s="380"/>
      <c r="E25" s="613"/>
    </row>
    <row r="26" spans="2:5" ht="20.100000000000001" customHeight="1" x14ac:dyDescent="0.2">
      <c r="B26" s="378"/>
      <c r="C26" s="379"/>
      <c r="D26" s="380"/>
      <c r="E26" s="613"/>
    </row>
    <row r="27" spans="2:5" ht="20.100000000000001" customHeight="1" x14ac:dyDescent="0.2">
      <c r="B27" s="378"/>
      <c r="C27" s="379"/>
      <c r="D27" s="380"/>
      <c r="E27" s="613"/>
    </row>
    <row r="28" spans="2:5" ht="20.100000000000001" customHeight="1" x14ac:dyDescent="0.2">
      <c r="B28" s="378"/>
      <c r="C28" s="379"/>
      <c r="D28" s="380"/>
      <c r="E28" s="613"/>
    </row>
    <row r="29" spans="2:5" ht="20.100000000000001" customHeight="1" x14ac:dyDescent="0.2">
      <c r="B29" s="378"/>
      <c r="C29" s="379"/>
      <c r="D29" s="380"/>
      <c r="E29" s="613"/>
    </row>
    <row r="30" spans="2:5" ht="20.100000000000001" customHeight="1" x14ac:dyDescent="0.2">
      <c r="B30" s="378"/>
      <c r="C30" s="379"/>
      <c r="D30" s="380"/>
      <c r="E30" s="613"/>
    </row>
    <row r="31" spans="2:5" ht="20.100000000000001" customHeight="1" thickBot="1" x14ac:dyDescent="0.25">
      <c r="B31" s="616" t="s">
        <v>42</v>
      </c>
      <c r="C31" s="376">
        <f>SUM(C11:C30)</f>
        <v>0</v>
      </c>
      <c r="D31" s="377">
        <f>SUM(D11:D30)</f>
        <v>0</v>
      </c>
      <c r="E31" s="613"/>
    </row>
    <row r="32" spans="2:5" ht="21" customHeight="1" x14ac:dyDescent="0.2">
      <c r="B32" s="613"/>
      <c r="C32" s="613"/>
      <c r="D32" s="613"/>
      <c r="E32" s="613"/>
    </row>
    <row r="33" spans="5:5" x14ac:dyDescent="0.2">
      <c r="E33" s="613"/>
    </row>
  </sheetData>
  <sheetProtection password="A793" sheet="1" objects="1" scenarios="1"/>
  <mergeCells count="2">
    <mergeCell ref="C9:D9"/>
    <mergeCell ref="B9:B10"/>
  </mergeCells>
  <phoneticPr fontId="5" type="noConversion"/>
  <pageMargins left="0.78740157499999996" right="0.78740157499999996" top="0.984251969" bottom="0.984251969" header="0.4921259845" footer="0.4921259845"/>
  <pageSetup paperSize="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enableFormatConditionsCalculation="0">
    <tabColor rgb="FFFFFF99"/>
    <pageSetUpPr fitToPage="1"/>
  </sheetPr>
  <dimension ref="A1:F30"/>
  <sheetViews>
    <sheetView showGridLines="0" zoomScaleNormal="100" workbookViewId="0">
      <pane ySplit="3" topLeftCell="A25" activePane="bottomLeft" state="frozen"/>
      <selection pane="bottomLeft" activeCell="F30" sqref="F30"/>
    </sheetView>
  </sheetViews>
  <sheetFormatPr baseColWidth="10" defaultRowHeight="12.75" x14ac:dyDescent="0.2"/>
  <cols>
    <col min="1" max="1" width="5.7109375" style="189" customWidth="1"/>
    <col min="2" max="2" width="11.140625" style="190" bestFit="1" customWidth="1"/>
    <col min="3" max="3" width="53" style="190" customWidth="1"/>
    <col min="4" max="4" width="26.7109375" style="190" customWidth="1"/>
    <col min="5" max="5" width="48.28515625" style="190" bestFit="1" customWidth="1"/>
    <col min="6" max="6" width="20.7109375" style="190" customWidth="1"/>
    <col min="7" max="16384" width="11.42578125" style="190"/>
  </cols>
  <sheetData>
    <row r="1" spans="2:6" ht="26.25" customHeight="1" x14ac:dyDescent="0.2">
      <c r="B1" s="358" t="str">
        <f>"F. Zusammenfassung Regulierungskonto Strom für das Kalenderjahr "&amp;'A. Allgemeine Informationen'!C17&amp;" gemäß Netzbetreiberangaben
- 1. Regulierungsperiode -"</f>
        <v>F. Zusammenfassung Regulierungskonto Strom für das Kalenderjahr 2013 gemäß Netzbetreiberangaben
- 1. Regulierungsperiode -</v>
      </c>
      <c r="C1" s="332"/>
      <c r="D1" s="332"/>
      <c r="F1" s="185"/>
    </row>
    <row r="2" spans="2:6" ht="15" thickBot="1" x14ac:dyDescent="0.25">
      <c r="B2" s="189"/>
      <c r="C2" s="180"/>
      <c r="D2" s="180"/>
      <c r="E2" s="180"/>
      <c r="F2" s="180"/>
    </row>
    <row r="3" spans="2:6" ht="42" customHeight="1" x14ac:dyDescent="0.2">
      <c r="B3" s="546" t="s">
        <v>272</v>
      </c>
      <c r="C3" s="547" t="s">
        <v>254</v>
      </c>
      <c r="D3" s="547" t="s">
        <v>255</v>
      </c>
      <c r="E3" s="548" t="s">
        <v>256</v>
      </c>
      <c r="F3" s="549" t="str">
        <f xml:space="preserve"> 'A. Allgemeine Informationen'!$C$17&amp;"                     [EUR]"</f>
        <v>2013                     [EUR]</v>
      </c>
    </row>
    <row r="4" spans="2:6" ht="20.100000000000001" customHeight="1" x14ac:dyDescent="0.2">
      <c r="B4" s="716" t="s">
        <v>268</v>
      </c>
      <c r="C4" s="712" t="s">
        <v>257</v>
      </c>
      <c r="D4" s="718" t="s">
        <v>258</v>
      </c>
      <c r="E4" s="168" t="s">
        <v>259</v>
      </c>
      <c r="F4" s="359">
        <f>'E1. Erzielb. Erlöse'!C6</f>
        <v>0</v>
      </c>
    </row>
    <row r="5" spans="2:6" ht="20.100000000000001" customHeight="1" x14ac:dyDescent="0.2">
      <c r="B5" s="716"/>
      <c r="C5" s="713"/>
      <c r="D5" s="719"/>
      <c r="E5" s="169" t="s">
        <v>260</v>
      </c>
      <c r="F5" s="360">
        <f>'E1. Erzielb. Erlöse'!C5</f>
        <v>0</v>
      </c>
    </row>
    <row r="6" spans="2:6" ht="20.100000000000001" customHeight="1" x14ac:dyDescent="0.2">
      <c r="B6" s="361"/>
      <c r="C6" s="175"/>
      <c r="D6" s="176"/>
      <c r="E6" s="177"/>
      <c r="F6" s="362">
        <f>F4-F5</f>
        <v>0</v>
      </c>
    </row>
    <row r="7" spans="2:6" ht="12.75" customHeight="1" x14ac:dyDescent="0.2">
      <c r="B7" s="361"/>
      <c r="C7" s="170"/>
      <c r="D7" s="170"/>
      <c r="E7" s="171"/>
      <c r="F7" s="363"/>
    </row>
    <row r="8" spans="2:6" ht="20.100000000000001" customHeight="1" x14ac:dyDescent="0.2">
      <c r="B8" s="716" t="s">
        <v>269</v>
      </c>
      <c r="C8" s="712" t="s">
        <v>261</v>
      </c>
      <c r="D8" s="718" t="s">
        <v>262</v>
      </c>
      <c r="E8" s="168" t="s">
        <v>263</v>
      </c>
      <c r="F8" s="364">
        <f>'E2. vorgelagerte Netzkosten'!D3</f>
        <v>0</v>
      </c>
    </row>
    <row r="9" spans="2:6" ht="20.100000000000001" customHeight="1" x14ac:dyDescent="0.2">
      <c r="B9" s="716"/>
      <c r="C9" s="713"/>
      <c r="D9" s="719"/>
      <c r="E9" s="172" t="s">
        <v>264</v>
      </c>
      <c r="F9" s="364">
        <f>'E2. vorgelagerte Netzkosten'!D4</f>
        <v>0</v>
      </c>
    </row>
    <row r="10" spans="2:6" ht="20.100000000000001" customHeight="1" x14ac:dyDescent="0.2">
      <c r="B10" s="361"/>
      <c r="C10" s="175"/>
      <c r="D10" s="176"/>
      <c r="E10" s="177"/>
      <c r="F10" s="359">
        <f>F8-F9</f>
        <v>0</v>
      </c>
    </row>
    <row r="11" spans="2:6" ht="12.75" customHeight="1" x14ac:dyDescent="0.2">
      <c r="B11" s="361"/>
      <c r="C11" s="173"/>
      <c r="D11" s="173"/>
      <c r="E11" s="174"/>
      <c r="F11" s="365"/>
    </row>
    <row r="12" spans="2:6" s="189" customFormat="1" ht="20.100000000000001" customHeight="1" x14ac:dyDescent="0.2">
      <c r="B12" s="717" t="s">
        <v>270</v>
      </c>
      <c r="C12" s="712" t="s">
        <v>275</v>
      </c>
      <c r="D12" s="714" t="s">
        <v>262</v>
      </c>
      <c r="E12" s="168" t="s">
        <v>263</v>
      </c>
      <c r="F12" s="359">
        <f>'E3. dezentrale Einspeisung'!C3</f>
        <v>0</v>
      </c>
    </row>
    <row r="13" spans="2:6" s="189" customFormat="1" ht="20.100000000000001" customHeight="1" x14ac:dyDescent="0.2">
      <c r="B13" s="717"/>
      <c r="C13" s="713"/>
      <c r="D13" s="715"/>
      <c r="E13" s="172" t="s">
        <v>264</v>
      </c>
      <c r="F13" s="359">
        <f>'E3. dezentrale Einspeisung'!C4</f>
        <v>0</v>
      </c>
    </row>
    <row r="14" spans="2:6" s="189" customFormat="1" ht="20.100000000000001" customHeight="1" x14ac:dyDescent="0.2">
      <c r="B14" s="366"/>
      <c r="C14" s="175"/>
      <c r="D14" s="175"/>
      <c r="E14" s="320"/>
      <c r="F14" s="359">
        <f>F12-F13</f>
        <v>0</v>
      </c>
    </row>
    <row r="15" spans="2:6" s="189" customFormat="1" ht="13.5" customHeight="1" x14ac:dyDescent="0.2">
      <c r="B15" s="366"/>
      <c r="C15" s="182"/>
      <c r="D15" s="182"/>
      <c r="E15" s="321"/>
      <c r="F15" s="367"/>
    </row>
    <row r="16" spans="2:6" s="189" customFormat="1" ht="39.950000000000003" customHeight="1" x14ac:dyDescent="0.2">
      <c r="B16" s="591" t="s">
        <v>271</v>
      </c>
      <c r="C16" s="178" t="s">
        <v>288</v>
      </c>
      <c r="D16" s="179" t="s">
        <v>265</v>
      </c>
      <c r="E16" s="168" t="s">
        <v>266</v>
      </c>
      <c r="F16" s="359">
        <f>'E4. Messung_MSB'!E11</f>
        <v>0</v>
      </c>
    </row>
    <row r="17" spans="1:6" x14ac:dyDescent="0.2">
      <c r="B17" s="368"/>
      <c r="C17" s="318"/>
      <c r="D17" s="318"/>
      <c r="E17" s="318"/>
      <c r="F17" s="369"/>
    </row>
    <row r="18" spans="1:6" s="189" customFormat="1" ht="20.100000000000001" customHeight="1" x14ac:dyDescent="0.2">
      <c r="B18" s="720" t="s">
        <v>344</v>
      </c>
      <c r="C18" s="712" t="s">
        <v>336</v>
      </c>
      <c r="D18" s="714" t="s">
        <v>262</v>
      </c>
      <c r="E18" s="168" t="s">
        <v>263</v>
      </c>
      <c r="F18" s="359">
        <f>'E5. Wechselrichter'!D3</f>
        <v>0</v>
      </c>
    </row>
    <row r="19" spans="1:6" s="189" customFormat="1" ht="20.100000000000001" customHeight="1" x14ac:dyDescent="0.2">
      <c r="B19" s="717"/>
      <c r="C19" s="713"/>
      <c r="D19" s="715"/>
      <c r="E19" s="326" t="s">
        <v>264</v>
      </c>
      <c r="F19" s="359">
        <f>'E5. Wechselrichter'!D4</f>
        <v>0</v>
      </c>
    </row>
    <row r="20" spans="1:6" ht="20.100000000000001" customHeight="1" x14ac:dyDescent="0.2">
      <c r="B20" s="361"/>
      <c r="C20" s="175"/>
      <c r="D20" s="176"/>
      <c r="E20" s="177"/>
      <c r="F20" s="359">
        <f>F18-F19</f>
        <v>0</v>
      </c>
    </row>
    <row r="21" spans="1:6" ht="13.5" customHeight="1" x14ac:dyDescent="0.2">
      <c r="B21" s="361"/>
      <c r="C21" s="182"/>
      <c r="D21" s="183"/>
      <c r="E21" s="184"/>
      <c r="F21" s="367"/>
    </row>
    <row r="22" spans="1:6" s="189" customFormat="1" ht="20.100000000000001" customHeight="1" x14ac:dyDescent="0.2">
      <c r="B22" s="720" t="s">
        <v>345</v>
      </c>
      <c r="C22" s="712" t="s">
        <v>337</v>
      </c>
      <c r="D22" s="714" t="s">
        <v>262</v>
      </c>
      <c r="E22" s="168" t="s">
        <v>263</v>
      </c>
      <c r="F22" s="359">
        <f>'E6. Investmaßnahmen'!C3</f>
        <v>0</v>
      </c>
    </row>
    <row r="23" spans="1:6" s="189" customFormat="1" ht="20.100000000000001" customHeight="1" x14ac:dyDescent="0.2">
      <c r="B23" s="717"/>
      <c r="C23" s="713"/>
      <c r="D23" s="715"/>
      <c r="E23" s="172" t="s">
        <v>264</v>
      </c>
      <c r="F23" s="359">
        <f>'E6. Investmaßnahmen'!C4</f>
        <v>0</v>
      </c>
    </row>
    <row r="24" spans="1:6" ht="20.100000000000001" customHeight="1" x14ac:dyDescent="0.2">
      <c r="B24" s="361"/>
      <c r="C24" s="175"/>
      <c r="D24" s="176"/>
      <c r="E24" s="177"/>
      <c r="F24" s="359">
        <f>F22-F23</f>
        <v>0</v>
      </c>
    </row>
    <row r="25" spans="1:6" s="318" customFormat="1" ht="12.75" customHeight="1" x14ac:dyDescent="0.2">
      <c r="A25" s="319"/>
      <c r="B25" s="361"/>
      <c r="C25" s="315"/>
      <c r="D25" s="316"/>
      <c r="E25" s="317"/>
      <c r="F25" s="370"/>
    </row>
    <row r="26" spans="1:6" s="189" customFormat="1" ht="20.100000000000001" customHeight="1" x14ac:dyDescent="0.2">
      <c r="B26" s="720" t="s">
        <v>346</v>
      </c>
      <c r="C26" s="712" t="s">
        <v>338</v>
      </c>
      <c r="D26" s="714" t="s">
        <v>262</v>
      </c>
      <c r="E26" s="168" t="s">
        <v>263</v>
      </c>
      <c r="F26" s="359">
        <f>'E7. finanz. Ausgleich'!C4</f>
        <v>0</v>
      </c>
    </row>
    <row r="27" spans="1:6" s="189" customFormat="1" ht="20.100000000000001" customHeight="1" x14ac:dyDescent="0.2">
      <c r="B27" s="717"/>
      <c r="C27" s="713"/>
      <c r="D27" s="715"/>
      <c r="E27" s="172" t="s">
        <v>264</v>
      </c>
      <c r="F27" s="359">
        <f>'E7. finanz. Ausgleich'!C5</f>
        <v>0</v>
      </c>
    </row>
    <row r="28" spans="1:6" ht="20.100000000000001" customHeight="1" x14ac:dyDescent="0.2">
      <c r="B28" s="361"/>
      <c r="C28" s="175"/>
      <c r="D28" s="176"/>
      <c r="E28" s="620"/>
      <c r="F28" s="621">
        <f>F26-F27</f>
        <v>0</v>
      </c>
    </row>
    <row r="29" spans="1:6" ht="14.25" x14ac:dyDescent="0.2">
      <c r="B29" s="361"/>
      <c r="C29" s="315"/>
      <c r="D29" s="316"/>
      <c r="E29" s="184"/>
      <c r="F29" s="370"/>
    </row>
    <row r="30" spans="1:6" ht="20.100000000000001" customHeight="1" thickBot="1" x14ac:dyDescent="0.25">
      <c r="B30" s="371"/>
      <c r="C30" s="372"/>
      <c r="D30" s="373"/>
      <c r="E30" s="374" t="s">
        <v>352</v>
      </c>
      <c r="F30" s="375">
        <f>F6+F10+F14+F16+F20+F24+F28</f>
        <v>0</v>
      </c>
    </row>
  </sheetData>
  <sheetProtection password="A793" sheet="1" objects="1" scenarios="1"/>
  <mergeCells count="18">
    <mergeCell ref="B26:B27"/>
    <mergeCell ref="C26:C27"/>
    <mergeCell ref="D26:D27"/>
    <mergeCell ref="B18:B19"/>
    <mergeCell ref="C18:C19"/>
    <mergeCell ref="D18:D19"/>
    <mergeCell ref="B22:B23"/>
    <mergeCell ref="C22:C23"/>
    <mergeCell ref="D22:D23"/>
    <mergeCell ref="C12:C13"/>
    <mergeCell ref="D12:D13"/>
    <mergeCell ref="B4:B5"/>
    <mergeCell ref="B8:B9"/>
    <mergeCell ref="B12:B13"/>
    <mergeCell ref="C4:C5"/>
    <mergeCell ref="D4:D5"/>
    <mergeCell ref="C8:C9"/>
    <mergeCell ref="D8:D9"/>
  </mergeCells>
  <phoneticPr fontId="5" type="noConversion"/>
  <pageMargins left="0.78740157499999996" right="0.78740157499999996" top="0.984251969" bottom="0.984251969" header="0.4921259845" footer="0.4921259845"/>
  <pageSetup paperSize="9" scale="71" orientation="landscape" r:id="rId1"/>
  <headerFooter alignWithMargins="0">
    <oddHeader>&amp;L &amp;A, Seite &amp;P von &amp;N&amp;R&amp;D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enableFormatConditionsCalculation="0">
    <tabColor indexed="43"/>
    <pageSetUpPr fitToPage="1"/>
  </sheetPr>
  <dimension ref="B1:L200"/>
  <sheetViews>
    <sheetView showGridLines="0" workbookViewId="0">
      <pane ySplit="3" topLeftCell="A4" activePane="bottomLeft" state="frozen"/>
      <selection activeCell="K21" sqref="K21"/>
      <selection pane="bottomLeft" activeCell="B4" sqref="B4"/>
    </sheetView>
  </sheetViews>
  <sheetFormatPr baseColWidth="10" defaultRowHeight="14.25" x14ac:dyDescent="0.2"/>
  <cols>
    <col min="1" max="1" width="5.7109375" style="49" customWidth="1"/>
    <col min="2" max="2" width="26" style="49" customWidth="1"/>
    <col min="3" max="3" width="11.42578125" style="49"/>
    <col min="4" max="4" width="114.42578125" style="49" customWidth="1"/>
    <col min="5" max="11" width="11.42578125" style="49"/>
    <col min="12" max="12" width="22.85546875" style="322" customWidth="1"/>
    <col min="13" max="16384" width="11.42578125" style="49"/>
  </cols>
  <sheetData>
    <row r="1" spans="2:12" ht="20.25" customHeight="1" x14ac:dyDescent="0.25">
      <c r="B1" s="151" t="s">
        <v>274</v>
      </c>
    </row>
    <row r="2" spans="2:12" ht="15" thickBot="1" x14ac:dyDescent="0.25"/>
    <row r="3" spans="2:12" ht="27" customHeight="1" x14ac:dyDescent="0.2">
      <c r="B3" s="550" t="s">
        <v>76</v>
      </c>
      <c r="C3" s="551" t="s">
        <v>77</v>
      </c>
      <c r="D3" s="552" t="s">
        <v>78</v>
      </c>
    </row>
    <row r="4" spans="2:12" ht="50.1" customHeight="1" x14ac:dyDescent="0.2">
      <c r="B4" s="149" t="s">
        <v>14</v>
      </c>
      <c r="C4" s="50"/>
      <c r="D4" s="51"/>
    </row>
    <row r="5" spans="2:12" ht="50.1" customHeight="1" x14ac:dyDescent="0.2">
      <c r="B5" s="149" t="s">
        <v>14</v>
      </c>
      <c r="C5" s="52"/>
      <c r="D5" s="53"/>
    </row>
    <row r="6" spans="2:12" ht="50.1" customHeight="1" x14ac:dyDescent="0.2">
      <c r="B6" s="149" t="s">
        <v>14</v>
      </c>
      <c r="C6" s="52"/>
      <c r="D6" s="53"/>
      <c r="L6" s="322" t="s">
        <v>14</v>
      </c>
    </row>
    <row r="7" spans="2:12" ht="50.1" customHeight="1" x14ac:dyDescent="0.2">
      <c r="B7" s="149" t="s">
        <v>14</v>
      </c>
      <c r="C7" s="52"/>
      <c r="D7" s="53"/>
      <c r="L7" s="322" t="s">
        <v>108</v>
      </c>
    </row>
    <row r="8" spans="2:12" ht="50.1" customHeight="1" x14ac:dyDescent="0.2">
      <c r="B8" s="149" t="s">
        <v>14</v>
      </c>
      <c r="C8" s="52"/>
      <c r="D8" s="53"/>
      <c r="L8" s="322" t="s">
        <v>292</v>
      </c>
    </row>
    <row r="9" spans="2:12" ht="50.1" customHeight="1" x14ac:dyDescent="0.2">
      <c r="B9" s="149" t="s">
        <v>14</v>
      </c>
      <c r="C9" s="52"/>
      <c r="D9" s="53"/>
      <c r="L9" s="322" t="s">
        <v>230</v>
      </c>
    </row>
    <row r="10" spans="2:12" ht="50.1" customHeight="1" x14ac:dyDescent="0.2">
      <c r="B10" s="149" t="s">
        <v>14</v>
      </c>
      <c r="C10" s="52"/>
      <c r="D10" s="53"/>
      <c r="L10" s="322" t="s">
        <v>293</v>
      </c>
    </row>
    <row r="11" spans="2:12" ht="50.1" customHeight="1" x14ac:dyDescent="0.2">
      <c r="B11" s="149" t="s">
        <v>14</v>
      </c>
      <c r="C11" s="52"/>
      <c r="D11" s="53"/>
      <c r="L11" s="322" t="s">
        <v>294</v>
      </c>
    </row>
    <row r="12" spans="2:12" ht="50.1" customHeight="1" x14ac:dyDescent="0.2">
      <c r="B12" s="149" t="s">
        <v>14</v>
      </c>
      <c r="C12" s="52"/>
      <c r="D12" s="53"/>
      <c r="L12" s="322" t="s">
        <v>100</v>
      </c>
    </row>
    <row r="13" spans="2:12" ht="50.1" customHeight="1" x14ac:dyDescent="0.2">
      <c r="B13" s="149" t="s">
        <v>14</v>
      </c>
      <c r="C13" s="52"/>
      <c r="D13" s="53"/>
      <c r="L13" s="322" t="s">
        <v>295</v>
      </c>
    </row>
    <row r="14" spans="2:12" ht="50.1" customHeight="1" x14ac:dyDescent="0.2">
      <c r="B14" s="149" t="s">
        <v>14</v>
      </c>
      <c r="C14" s="52"/>
      <c r="D14" s="53"/>
      <c r="L14" s="322" t="s">
        <v>296</v>
      </c>
    </row>
    <row r="15" spans="2:12" ht="50.1" customHeight="1" x14ac:dyDescent="0.2">
      <c r="B15" s="149" t="s">
        <v>14</v>
      </c>
      <c r="C15" s="52"/>
      <c r="D15" s="53"/>
      <c r="L15" s="322" t="s">
        <v>348</v>
      </c>
    </row>
    <row r="16" spans="2:12" ht="50.1" customHeight="1" x14ac:dyDescent="0.2">
      <c r="B16" s="149" t="s">
        <v>14</v>
      </c>
      <c r="C16" s="52"/>
      <c r="D16" s="53"/>
      <c r="L16" s="322" t="s">
        <v>351</v>
      </c>
    </row>
    <row r="17" spans="2:12" ht="50.1" customHeight="1" x14ac:dyDescent="0.2">
      <c r="B17" s="149" t="s">
        <v>14</v>
      </c>
      <c r="C17" s="52"/>
      <c r="D17" s="53"/>
      <c r="L17" s="322" t="s">
        <v>350</v>
      </c>
    </row>
    <row r="18" spans="2:12" ht="50.1" customHeight="1" x14ac:dyDescent="0.2">
      <c r="B18" s="149" t="s">
        <v>14</v>
      </c>
      <c r="C18" s="52"/>
      <c r="D18" s="53"/>
      <c r="L18" s="322" t="s">
        <v>273</v>
      </c>
    </row>
    <row r="19" spans="2:12" ht="50.1" customHeight="1" x14ac:dyDescent="0.2">
      <c r="B19" s="149" t="s">
        <v>14</v>
      </c>
      <c r="C19" s="52"/>
      <c r="D19" s="53"/>
    </row>
    <row r="20" spans="2:12" ht="50.1" customHeight="1" x14ac:dyDescent="0.2">
      <c r="B20" s="149" t="s">
        <v>14</v>
      </c>
      <c r="C20" s="52"/>
      <c r="D20" s="53"/>
    </row>
    <row r="21" spans="2:12" ht="50.1" customHeight="1" x14ac:dyDescent="0.2">
      <c r="B21" s="149" t="s">
        <v>14</v>
      </c>
      <c r="C21" s="52"/>
      <c r="D21" s="53"/>
    </row>
    <row r="22" spans="2:12" ht="50.1" customHeight="1" x14ac:dyDescent="0.2">
      <c r="B22" s="149" t="s">
        <v>14</v>
      </c>
      <c r="C22" s="52"/>
      <c r="D22" s="53"/>
    </row>
    <row r="23" spans="2:12" ht="50.1" customHeight="1" x14ac:dyDescent="0.2">
      <c r="B23" s="149" t="s">
        <v>14</v>
      </c>
      <c r="C23" s="52"/>
      <c r="D23" s="53"/>
    </row>
    <row r="24" spans="2:12" ht="50.1" customHeight="1" x14ac:dyDescent="0.2">
      <c r="B24" s="149" t="s">
        <v>14</v>
      </c>
      <c r="C24" s="52"/>
      <c r="D24" s="53"/>
    </row>
    <row r="25" spans="2:12" ht="50.1" customHeight="1" x14ac:dyDescent="0.2">
      <c r="B25" s="149" t="s">
        <v>14</v>
      </c>
      <c r="C25" s="52"/>
      <c r="D25" s="53"/>
    </row>
    <row r="26" spans="2:12" ht="50.1" customHeight="1" x14ac:dyDescent="0.2">
      <c r="B26" s="149" t="s">
        <v>14</v>
      </c>
      <c r="C26" s="52"/>
      <c r="D26" s="53"/>
    </row>
    <row r="27" spans="2:12" ht="50.1" customHeight="1" x14ac:dyDescent="0.2">
      <c r="B27" s="149" t="s">
        <v>14</v>
      </c>
      <c r="C27" s="52"/>
      <c r="D27" s="53"/>
    </row>
    <row r="28" spans="2:12" ht="50.1" customHeight="1" x14ac:dyDescent="0.2">
      <c r="B28" s="149" t="s">
        <v>14</v>
      </c>
      <c r="C28" s="52"/>
      <c r="D28" s="53"/>
    </row>
    <row r="29" spans="2:12" ht="50.1" customHeight="1" x14ac:dyDescent="0.2">
      <c r="B29" s="149" t="s">
        <v>14</v>
      </c>
      <c r="C29" s="52"/>
      <c r="D29" s="53"/>
    </row>
    <row r="30" spans="2:12" ht="50.1" customHeight="1" x14ac:dyDescent="0.2">
      <c r="B30" s="149" t="s">
        <v>14</v>
      </c>
      <c r="C30" s="52"/>
      <c r="D30" s="53"/>
    </row>
    <row r="31" spans="2:12" ht="50.1" customHeight="1" x14ac:dyDescent="0.2">
      <c r="B31" s="149" t="s">
        <v>14</v>
      </c>
      <c r="C31" s="52"/>
      <c r="D31" s="53"/>
    </row>
    <row r="32" spans="2:12" ht="50.1" customHeight="1" x14ac:dyDescent="0.2">
      <c r="B32" s="149" t="s">
        <v>14</v>
      </c>
      <c r="C32" s="52"/>
      <c r="D32" s="53"/>
    </row>
    <row r="33" spans="2:4" ht="50.1" customHeight="1" x14ac:dyDescent="0.2">
      <c r="B33" s="149" t="s">
        <v>14</v>
      </c>
      <c r="C33" s="52"/>
      <c r="D33" s="53"/>
    </row>
    <row r="34" spans="2:4" ht="50.1" customHeight="1" x14ac:dyDescent="0.2">
      <c r="B34" s="149" t="s">
        <v>14</v>
      </c>
      <c r="C34" s="52"/>
      <c r="D34" s="53"/>
    </row>
    <row r="35" spans="2:4" ht="50.1" customHeight="1" x14ac:dyDescent="0.2">
      <c r="B35" s="149" t="s">
        <v>14</v>
      </c>
      <c r="C35" s="52"/>
      <c r="D35" s="53"/>
    </row>
    <row r="36" spans="2:4" ht="50.1" customHeight="1" x14ac:dyDescent="0.2">
      <c r="B36" s="149" t="s">
        <v>14</v>
      </c>
      <c r="C36" s="52"/>
      <c r="D36" s="53"/>
    </row>
    <row r="37" spans="2:4" ht="50.1" customHeight="1" x14ac:dyDescent="0.2">
      <c r="B37" s="149" t="s">
        <v>14</v>
      </c>
      <c r="C37" s="52"/>
      <c r="D37" s="53"/>
    </row>
    <row r="38" spans="2:4" ht="50.1" customHeight="1" x14ac:dyDescent="0.2">
      <c r="B38" s="149" t="s">
        <v>14</v>
      </c>
      <c r="C38" s="52"/>
      <c r="D38" s="53"/>
    </row>
    <row r="39" spans="2:4" ht="50.1" customHeight="1" x14ac:dyDescent="0.2">
      <c r="B39" s="149" t="s">
        <v>14</v>
      </c>
      <c r="C39" s="52"/>
      <c r="D39" s="53"/>
    </row>
    <row r="40" spans="2:4" ht="50.1" customHeight="1" x14ac:dyDescent="0.2">
      <c r="B40" s="149" t="s">
        <v>14</v>
      </c>
      <c r="C40" s="52"/>
      <c r="D40" s="53"/>
    </row>
    <row r="41" spans="2:4" ht="50.1" customHeight="1" x14ac:dyDescent="0.2">
      <c r="B41" s="149" t="s">
        <v>14</v>
      </c>
      <c r="C41" s="52"/>
      <c r="D41" s="53"/>
    </row>
    <row r="42" spans="2:4" ht="50.1" customHeight="1" x14ac:dyDescent="0.2">
      <c r="B42" s="149" t="s">
        <v>14</v>
      </c>
      <c r="C42" s="52"/>
      <c r="D42" s="53"/>
    </row>
    <row r="43" spans="2:4" ht="50.1" customHeight="1" x14ac:dyDescent="0.2">
      <c r="B43" s="149" t="s">
        <v>14</v>
      </c>
      <c r="C43" s="52"/>
      <c r="D43" s="53"/>
    </row>
    <row r="44" spans="2:4" ht="50.1" customHeight="1" x14ac:dyDescent="0.2">
      <c r="B44" s="149" t="s">
        <v>14</v>
      </c>
      <c r="C44" s="52"/>
      <c r="D44" s="53"/>
    </row>
    <row r="45" spans="2:4" ht="50.1" customHeight="1" x14ac:dyDescent="0.2">
      <c r="B45" s="149" t="s">
        <v>14</v>
      </c>
      <c r="C45" s="52"/>
      <c r="D45" s="53"/>
    </row>
    <row r="46" spans="2:4" ht="50.1" customHeight="1" x14ac:dyDescent="0.2">
      <c r="B46" s="149" t="s">
        <v>14</v>
      </c>
      <c r="C46" s="52"/>
      <c r="D46" s="53"/>
    </row>
    <row r="47" spans="2:4" ht="50.1" customHeight="1" x14ac:dyDescent="0.2">
      <c r="B47" s="149" t="s">
        <v>14</v>
      </c>
      <c r="C47" s="52"/>
      <c r="D47" s="53"/>
    </row>
    <row r="48" spans="2:4" ht="50.1" customHeight="1" x14ac:dyDescent="0.2">
      <c r="B48" s="149" t="s">
        <v>14</v>
      </c>
      <c r="C48" s="52"/>
      <c r="D48" s="53"/>
    </row>
    <row r="49" spans="2:4" ht="50.1" customHeight="1" x14ac:dyDescent="0.2">
      <c r="B49" s="149" t="s">
        <v>14</v>
      </c>
      <c r="C49" s="52"/>
      <c r="D49" s="53"/>
    </row>
    <row r="50" spans="2:4" ht="50.1" customHeight="1" x14ac:dyDescent="0.2">
      <c r="B50" s="149" t="s">
        <v>14</v>
      </c>
      <c r="C50" s="52"/>
      <c r="D50" s="53"/>
    </row>
    <row r="51" spans="2:4" ht="50.1" customHeight="1" x14ac:dyDescent="0.2">
      <c r="B51" s="149" t="s">
        <v>14</v>
      </c>
      <c r="C51" s="52"/>
      <c r="D51" s="53"/>
    </row>
    <row r="52" spans="2:4" ht="50.1" customHeight="1" x14ac:dyDescent="0.2">
      <c r="B52" s="149" t="s">
        <v>14</v>
      </c>
      <c r="C52" s="52"/>
      <c r="D52" s="53"/>
    </row>
    <row r="53" spans="2:4" ht="50.1" customHeight="1" x14ac:dyDescent="0.2">
      <c r="B53" s="149" t="s">
        <v>14</v>
      </c>
      <c r="C53" s="52"/>
      <c r="D53" s="53"/>
    </row>
    <row r="54" spans="2:4" ht="50.1" customHeight="1" x14ac:dyDescent="0.2">
      <c r="B54" s="149" t="s">
        <v>14</v>
      </c>
      <c r="C54" s="52"/>
      <c r="D54" s="53"/>
    </row>
    <row r="55" spans="2:4" ht="50.1" customHeight="1" x14ac:dyDescent="0.2">
      <c r="B55" s="149" t="s">
        <v>14</v>
      </c>
      <c r="C55" s="52"/>
      <c r="D55" s="53"/>
    </row>
    <row r="56" spans="2:4" ht="50.1" customHeight="1" x14ac:dyDescent="0.2">
      <c r="B56" s="149" t="s">
        <v>14</v>
      </c>
      <c r="C56" s="52"/>
      <c r="D56" s="53"/>
    </row>
    <row r="57" spans="2:4" ht="50.1" customHeight="1" x14ac:dyDescent="0.2">
      <c r="B57" s="149" t="s">
        <v>14</v>
      </c>
      <c r="C57" s="52"/>
      <c r="D57" s="53"/>
    </row>
    <row r="58" spans="2:4" ht="50.1" customHeight="1" x14ac:dyDescent="0.2">
      <c r="B58" s="149" t="s">
        <v>14</v>
      </c>
      <c r="C58" s="52"/>
      <c r="D58" s="53"/>
    </row>
    <row r="59" spans="2:4" ht="50.1" customHeight="1" x14ac:dyDescent="0.2">
      <c r="B59" s="149" t="s">
        <v>14</v>
      </c>
      <c r="C59" s="52"/>
      <c r="D59" s="53"/>
    </row>
    <row r="60" spans="2:4" ht="50.1" customHeight="1" x14ac:dyDescent="0.2">
      <c r="B60" s="149" t="s">
        <v>14</v>
      </c>
      <c r="C60" s="52"/>
      <c r="D60" s="53"/>
    </row>
    <row r="61" spans="2:4" ht="50.1" customHeight="1" x14ac:dyDescent="0.2">
      <c r="B61" s="149" t="s">
        <v>14</v>
      </c>
      <c r="C61" s="52"/>
      <c r="D61" s="53"/>
    </row>
    <row r="62" spans="2:4" ht="50.1" customHeight="1" x14ac:dyDescent="0.2">
      <c r="B62" s="149" t="s">
        <v>14</v>
      </c>
      <c r="C62" s="52"/>
      <c r="D62" s="53"/>
    </row>
    <row r="63" spans="2:4" ht="50.1" customHeight="1" x14ac:dyDescent="0.2">
      <c r="B63" s="149" t="s">
        <v>14</v>
      </c>
      <c r="C63" s="52"/>
      <c r="D63" s="53"/>
    </row>
    <row r="64" spans="2:4" ht="50.1" customHeight="1" x14ac:dyDescent="0.2">
      <c r="B64" s="149" t="s">
        <v>14</v>
      </c>
      <c r="C64" s="52"/>
      <c r="D64" s="53"/>
    </row>
    <row r="65" spans="2:4" ht="50.1" customHeight="1" x14ac:dyDescent="0.2">
      <c r="B65" s="149" t="s">
        <v>14</v>
      </c>
      <c r="C65" s="52"/>
      <c r="D65" s="53"/>
    </row>
    <row r="66" spans="2:4" ht="50.1" customHeight="1" x14ac:dyDescent="0.2">
      <c r="B66" s="149" t="s">
        <v>14</v>
      </c>
      <c r="C66" s="52"/>
      <c r="D66" s="53"/>
    </row>
    <row r="67" spans="2:4" ht="50.1" customHeight="1" x14ac:dyDescent="0.2">
      <c r="B67" s="149" t="s">
        <v>14</v>
      </c>
      <c r="C67" s="52"/>
      <c r="D67" s="53"/>
    </row>
    <row r="68" spans="2:4" ht="50.1" customHeight="1" x14ac:dyDescent="0.2">
      <c r="B68" s="149" t="s">
        <v>14</v>
      </c>
      <c r="C68" s="52"/>
      <c r="D68" s="53"/>
    </row>
    <row r="69" spans="2:4" ht="50.1" customHeight="1" x14ac:dyDescent="0.2">
      <c r="B69" s="149" t="s">
        <v>14</v>
      </c>
      <c r="C69" s="52"/>
      <c r="D69" s="53"/>
    </row>
    <row r="70" spans="2:4" ht="50.1" customHeight="1" x14ac:dyDescent="0.2">
      <c r="B70" s="149" t="s">
        <v>14</v>
      </c>
      <c r="C70" s="52"/>
      <c r="D70" s="53"/>
    </row>
    <row r="71" spans="2:4" ht="50.1" customHeight="1" x14ac:dyDescent="0.2">
      <c r="B71" s="149" t="s">
        <v>14</v>
      </c>
      <c r="C71" s="52"/>
      <c r="D71" s="53"/>
    </row>
    <row r="72" spans="2:4" ht="50.1" customHeight="1" x14ac:dyDescent="0.2">
      <c r="B72" s="149" t="s">
        <v>14</v>
      </c>
      <c r="C72" s="52"/>
      <c r="D72" s="53"/>
    </row>
    <row r="73" spans="2:4" ht="50.1" customHeight="1" x14ac:dyDescent="0.2">
      <c r="B73" s="149" t="s">
        <v>14</v>
      </c>
      <c r="C73" s="52"/>
      <c r="D73" s="53"/>
    </row>
    <row r="74" spans="2:4" ht="50.1" customHeight="1" x14ac:dyDescent="0.2">
      <c r="B74" s="149" t="s">
        <v>14</v>
      </c>
      <c r="C74" s="52"/>
      <c r="D74" s="53"/>
    </row>
    <row r="75" spans="2:4" ht="50.1" customHeight="1" x14ac:dyDescent="0.2">
      <c r="B75" s="149" t="s">
        <v>14</v>
      </c>
      <c r="C75" s="52"/>
      <c r="D75" s="53"/>
    </row>
    <row r="76" spans="2:4" ht="50.1" customHeight="1" x14ac:dyDescent="0.2">
      <c r="B76" s="149" t="s">
        <v>14</v>
      </c>
      <c r="C76" s="52"/>
      <c r="D76" s="53"/>
    </row>
    <row r="77" spans="2:4" ht="50.1" customHeight="1" x14ac:dyDescent="0.2">
      <c r="B77" s="149" t="s">
        <v>14</v>
      </c>
      <c r="C77" s="52"/>
      <c r="D77" s="53"/>
    </row>
    <row r="78" spans="2:4" ht="50.1" customHeight="1" x14ac:dyDescent="0.2">
      <c r="B78" s="149" t="s">
        <v>14</v>
      </c>
      <c r="C78" s="52"/>
      <c r="D78" s="53"/>
    </row>
    <row r="79" spans="2:4" ht="50.1" customHeight="1" x14ac:dyDescent="0.2">
      <c r="B79" s="149" t="s">
        <v>14</v>
      </c>
      <c r="C79" s="52"/>
      <c r="D79" s="53"/>
    </row>
    <row r="80" spans="2:4" ht="50.1" customHeight="1" x14ac:dyDescent="0.2">
      <c r="B80" s="149" t="s">
        <v>14</v>
      </c>
      <c r="C80" s="52"/>
      <c r="D80" s="53"/>
    </row>
    <row r="81" spans="2:4" ht="50.1" customHeight="1" x14ac:dyDescent="0.2">
      <c r="B81" s="149" t="s">
        <v>14</v>
      </c>
      <c r="C81" s="52"/>
      <c r="D81" s="53"/>
    </row>
    <row r="82" spans="2:4" ht="50.1" customHeight="1" x14ac:dyDescent="0.2">
      <c r="B82" s="149" t="s">
        <v>14</v>
      </c>
      <c r="C82" s="52"/>
      <c r="D82" s="53"/>
    </row>
    <row r="83" spans="2:4" ht="50.1" customHeight="1" x14ac:dyDescent="0.2">
      <c r="B83" s="149" t="s">
        <v>14</v>
      </c>
      <c r="C83" s="52"/>
      <c r="D83" s="53"/>
    </row>
    <row r="84" spans="2:4" ht="50.1" customHeight="1" x14ac:dyDescent="0.2">
      <c r="B84" s="149" t="s">
        <v>14</v>
      </c>
      <c r="C84" s="52"/>
      <c r="D84" s="53"/>
    </row>
    <row r="85" spans="2:4" ht="50.1" customHeight="1" x14ac:dyDescent="0.2">
      <c r="B85" s="149" t="s">
        <v>14</v>
      </c>
      <c r="C85" s="52"/>
      <c r="D85" s="53"/>
    </row>
    <row r="86" spans="2:4" ht="50.1" customHeight="1" x14ac:dyDescent="0.2">
      <c r="B86" s="149" t="s">
        <v>14</v>
      </c>
      <c r="C86" s="52"/>
      <c r="D86" s="53"/>
    </row>
    <row r="87" spans="2:4" ht="50.1" customHeight="1" x14ac:dyDescent="0.2">
      <c r="B87" s="149" t="s">
        <v>14</v>
      </c>
      <c r="C87" s="52"/>
      <c r="D87" s="53"/>
    </row>
    <row r="88" spans="2:4" ht="50.1" customHeight="1" x14ac:dyDescent="0.2">
      <c r="B88" s="149" t="s">
        <v>14</v>
      </c>
      <c r="C88" s="52"/>
      <c r="D88" s="53"/>
    </row>
    <row r="89" spans="2:4" ht="50.1" customHeight="1" x14ac:dyDescent="0.2">
      <c r="B89" s="149" t="s">
        <v>14</v>
      </c>
      <c r="C89" s="52"/>
      <c r="D89" s="53"/>
    </row>
    <row r="90" spans="2:4" ht="50.1" customHeight="1" x14ac:dyDescent="0.2">
      <c r="B90" s="149" t="s">
        <v>14</v>
      </c>
      <c r="C90" s="52"/>
      <c r="D90" s="53"/>
    </row>
    <row r="91" spans="2:4" ht="50.1" customHeight="1" x14ac:dyDescent="0.2">
      <c r="B91" s="149" t="s">
        <v>14</v>
      </c>
      <c r="C91" s="52"/>
      <c r="D91" s="53"/>
    </row>
    <row r="92" spans="2:4" ht="50.1" customHeight="1" x14ac:dyDescent="0.2">
      <c r="B92" s="149" t="s">
        <v>14</v>
      </c>
      <c r="C92" s="52"/>
      <c r="D92" s="53"/>
    </row>
    <row r="93" spans="2:4" ht="50.1" customHeight="1" x14ac:dyDescent="0.2">
      <c r="B93" s="149" t="s">
        <v>14</v>
      </c>
      <c r="C93" s="52"/>
      <c r="D93" s="53"/>
    </row>
    <row r="94" spans="2:4" ht="50.1" customHeight="1" x14ac:dyDescent="0.2">
      <c r="B94" s="149" t="s">
        <v>14</v>
      </c>
      <c r="C94" s="52"/>
      <c r="D94" s="53"/>
    </row>
    <row r="95" spans="2:4" ht="50.1" customHeight="1" x14ac:dyDescent="0.2">
      <c r="B95" s="149" t="s">
        <v>14</v>
      </c>
      <c r="C95" s="52"/>
      <c r="D95" s="53"/>
    </row>
    <row r="96" spans="2:4" ht="50.1" customHeight="1" x14ac:dyDescent="0.2">
      <c r="B96" s="149" t="s">
        <v>14</v>
      </c>
      <c r="C96" s="52"/>
      <c r="D96" s="53"/>
    </row>
    <row r="97" spans="2:4" ht="50.1" customHeight="1" x14ac:dyDescent="0.2">
      <c r="B97" s="149" t="s">
        <v>14</v>
      </c>
      <c r="C97" s="52"/>
      <c r="D97" s="53"/>
    </row>
    <row r="98" spans="2:4" ht="50.1" customHeight="1" x14ac:dyDescent="0.2">
      <c r="B98" s="149" t="s">
        <v>14</v>
      </c>
      <c r="C98" s="52"/>
      <c r="D98" s="53"/>
    </row>
    <row r="99" spans="2:4" ht="50.1" customHeight="1" x14ac:dyDescent="0.2">
      <c r="B99" s="149" t="s">
        <v>14</v>
      </c>
      <c r="C99" s="52"/>
      <c r="D99" s="53"/>
    </row>
    <row r="100" spans="2:4" ht="50.1" customHeight="1" x14ac:dyDescent="0.2">
      <c r="B100" s="149" t="s">
        <v>14</v>
      </c>
      <c r="C100" s="52"/>
      <c r="D100" s="53"/>
    </row>
    <row r="101" spans="2:4" ht="50.1" customHeight="1" x14ac:dyDescent="0.2">
      <c r="B101" s="149" t="s">
        <v>14</v>
      </c>
      <c r="C101" s="52"/>
      <c r="D101" s="53"/>
    </row>
    <row r="102" spans="2:4" ht="50.1" customHeight="1" x14ac:dyDescent="0.2">
      <c r="B102" s="149" t="s">
        <v>14</v>
      </c>
      <c r="C102" s="52"/>
      <c r="D102" s="53"/>
    </row>
    <row r="103" spans="2:4" ht="50.1" customHeight="1" x14ac:dyDescent="0.2">
      <c r="B103" s="149" t="s">
        <v>14</v>
      </c>
      <c r="C103" s="52"/>
      <c r="D103" s="53"/>
    </row>
    <row r="104" spans="2:4" ht="50.1" customHeight="1" x14ac:dyDescent="0.2">
      <c r="B104" s="149" t="s">
        <v>14</v>
      </c>
      <c r="C104" s="52"/>
      <c r="D104" s="53"/>
    </row>
    <row r="105" spans="2:4" ht="50.1" customHeight="1" x14ac:dyDescent="0.2">
      <c r="B105" s="149" t="s">
        <v>14</v>
      </c>
      <c r="C105" s="52"/>
      <c r="D105" s="53"/>
    </row>
    <row r="106" spans="2:4" ht="50.1" customHeight="1" x14ac:dyDescent="0.2">
      <c r="B106" s="149" t="s">
        <v>14</v>
      </c>
      <c r="C106" s="52"/>
      <c r="D106" s="53"/>
    </row>
    <row r="107" spans="2:4" ht="50.1" customHeight="1" x14ac:dyDescent="0.2">
      <c r="B107" s="149" t="s">
        <v>14</v>
      </c>
      <c r="C107" s="52"/>
      <c r="D107" s="53"/>
    </row>
    <row r="108" spans="2:4" ht="50.1" customHeight="1" x14ac:dyDescent="0.2">
      <c r="B108" s="149" t="s">
        <v>14</v>
      </c>
      <c r="C108" s="52"/>
      <c r="D108" s="53"/>
    </row>
    <row r="109" spans="2:4" ht="50.1" customHeight="1" x14ac:dyDescent="0.2">
      <c r="B109" s="149" t="s">
        <v>14</v>
      </c>
      <c r="C109" s="52"/>
      <c r="D109" s="53"/>
    </row>
    <row r="110" spans="2:4" ht="50.1" customHeight="1" x14ac:dyDescent="0.2">
      <c r="B110" s="149" t="s">
        <v>14</v>
      </c>
      <c r="C110" s="52"/>
      <c r="D110" s="53"/>
    </row>
    <row r="111" spans="2:4" ht="50.1" customHeight="1" x14ac:dyDescent="0.2">
      <c r="B111" s="149" t="s">
        <v>14</v>
      </c>
      <c r="C111" s="52"/>
      <c r="D111" s="53"/>
    </row>
    <row r="112" spans="2:4" ht="50.1" customHeight="1" x14ac:dyDescent="0.2">
      <c r="B112" s="149" t="s">
        <v>14</v>
      </c>
      <c r="C112" s="52"/>
      <c r="D112" s="53"/>
    </row>
    <row r="113" spans="2:4" ht="50.1" customHeight="1" x14ac:dyDescent="0.2">
      <c r="B113" s="149" t="s">
        <v>14</v>
      </c>
      <c r="C113" s="52"/>
      <c r="D113" s="53"/>
    </row>
    <row r="114" spans="2:4" ht="50.1" customHeight="1" x14ac:dyDescent="0.2">
      <c r="B114" s="149" t="s">
        <v>14</v>
      </c>
      <c r="C114" s="52"/>
      <c r="D114" s="53"/>
    </row>
    <row r="115" spans="2:4" ht="50.1" customHeight="1" x14ac:dyDescent="0.2">
      <c r="B115" s="149" t="s">
        <v>14</v>
      </c>
      <c r="C115" s="52"/>
      <c r="D115" s="53"/>
    </row>
    <row r="116" spans="2:4" ht="50.1" customHeight="1" x14ac:dyDescent="0.2">
      <c r="B116" s="149" t="s">
        <v>14</v>
      </c>
      <c r="C116" s="52"/>
      <c r="D116" s="53"/>
    </row>
    <row r="117" spans="2:4" ht="50.1" customHeight="1" x14ac:dyDescent="0.2">
      <c r="B117" s="149" t="s">
        <v>14</v>
      </c>
      <c r="C117" s="52"/>
      <c r="D117" s="53"/>
    </row>
    <row r="118" spans="2:4" ht="50.1" customHeight="1" x14ac:dyDescent="0.2">
      <c r="B118" s="149" t="s">
        <v>14</v>
      </c>
      <c r="C118" s="52"/>
      <c r="D118" s="53"/>
    </row>
    <row r="119" spans="2:4" ht="50.1" customHeight="1" x14ac:dyDescent="0.2">
      <c r="B119" s="149" t="s">
        <v>14</v>
      </c>
      <c r="C119" s="52"/>
      <c r="D119" s="53"/>
    </row>
    <row r="120" spans="2:4" ht="50.1" customHeight="1" x14ac:dyDescent="0.2">
      <c r="B120" s="149" t="s">
        <v>14</v>
      </c>
      <c r="C120" s="52"/>
      <c r="D120" s="53"/>
    </row>
    <row r="121" spans="2:4" ht="50.1" customHeight="1" x14ac:dyDescent="0.2">
      <c r="B121" s="149" t="s">
        <v>14</v>
      </c>
      <c r="C121" s="52"/>
      <c r="D121" s="53"/>
    </row>
    <row r="122" spans="2:4" ht="50.1" customHeight="1" x14ac:dyDescent="0.2">
      <c r="B122" s="149" t="s">
        <v>14</v>
      </c>
      <c r="C122" s="52"/>
      <c r="D122" s="53"/>
    </row>
    <row r="123" spans="2:4" ht="50.1" customHeight="1" x14ac:dyDescent="0.2">
      <c r="B123" s="149" t="s">
        <v>14</v>
      </c>
      <c r="C123" s="52"/>
      <c r="D123" s="53"/>
    </row>
    <row r="124" spans="2:4" ht="50.1" customHeight="1" x14ac:dyDescent="0.2">
      <c r="B124" s="149" t="s">
        <v>14</v>
      </c>
      <c r="C124" s="52"/>
      <c r="D124" s="53"/>
    </row>
    <row r="125" spans="2:4" ht="50.1" customHeight="1" x14ac:dyDescent="0.2">
      <c r="B125" s="149" t="s">
        <v>14</v>
      </c>
      <c r="C125" s="52"/>
      <c r="D125" s="53"/>
    </row>
    <row r="126" spans="2:4" ht="50.1" customHeight="1" x14ac:dyDescent="0.2">
      <c r="B126" s="149" t="s">
        <v>14</v>
      </c>
      <c r="C126" s="52"/>
      <c r="D126" s="53"/>
    </row>
    <row r="127" spans="2:4" ht="50.1" customHeight="1" x14ac:dyDescent="0.2">
      <c r="B127" s="149" t="s">
        <v>14</v>
      </c>
      <c r="C127" s="52"/>
      <c r="D127" s="53"/>
    </row>
    <row r="128" spans="2:4" ht="50.1" customHeight="1" x14ac:dyDescent="0.2">
      <c r="B128" s="149" t="s">
        <v>14</v>
      </c>
      <c r="C128" s="52"/>
      <c r="D128" s="53"/>
    </row>
    <row r="129" spans="2:4" ht="50.1" customHeight="1" x14ac:dyDescent="0.2">
      <c r="B129" s="149" t="s">
        <v>14</v>
      </c>
      <c r="C129" s="52"/>
      <c r="D129" s="53"/>
    </row>
    <row r="130" spans="2:4" ht="50.1" customHeight="1" x14ac:dyDescent="0.2">
      <c r="B130" s="149" t="s">
        <v>14</v>
      </c>
      <c r="C130" s="52"/>
      <c r="D130" s="53"/>
    </row>
    <row r="131" spans="2:4" ht="50.1" customHeight="1" x14ac:dyDescent="0.2">
      <c r="B131" s="149" t="s">
        <v>14</v>
      </c>
      <c r="C131" s="52"/>
      <c r="D131" s="53"/>
    </row>
    <row r="132" spans="2:4" ht="50.1" customHeight="1" x14ac:dyDescent="0.2">
      <c r="B132" s="149" t="s">
        <v>14</v>
      </c>
      <c r="C132" s="52"/>
      <c r="D132" s="53"/>
    </row>
    <row r="133" spans="2:4" ht="50.1" customHeight="1" x14ac:dyDescent="0.2">
      <c r="B133" s="149" t="s">
        <v>14</v>
      </c>
      <c r="C133" s="52"/>
      <c r="D133" s="53"/>
    </row>
    <row r="134" spans="2:4" ht="50.1" customHeight="1" x14ac:dyDescent="0.2">
      <c r="B134" s="149" t="s">
        <v>14</v>
      </c>
      <c r="C134" s="52"/>
      <c r="D134" s="53"/>
    </row>
    <row r="135" spans="2:4" ht="50.1" customHeight="1" x14ac:dyDescent="0.2">
      <c r="B135" s="149" t="s">
        <v>14</v>
      </c>
      <c r="C135" s="52"/>
      <c r="D135" s="53"/>
    </row>
    <row r="136" spans="2:4" ht="50.1" customHeight="1" x14ac:dyDescent="0.2">
      <c r="B136" s="149" t="s">
        <v>14</v>
      </c>
      <c r="C136" s="52"/>
      <c r="D136" s="53"/>
    </row>
    <row r="137" spans="2:4" ht="50.1" customHeight="1" x14ac:dyDescent="0.2">
      <c r="B137" s="149" t="s">
        <v>14</v>
      </c>
      <c r="C137" s="52"/>
      <c r="D137" s="53"/>
    </row>
    <row r="138" spans="2:4" ht="50.1" customHeight="1" x14ac:dyDescent="0.2">
      <c r="B138" s="149" t="s">
        <v>14</v>
      </c>
      <c r="C138" s="52"/>
      <c r="D138" s="53"/>
    </row>
    <row r="139" spans="2:4" ht="50.1" customHeight="1" x14ac:dyDescent="0.2">
      <c r="B139" s="149" t="s">
        <v>14</v>
      </c>
      <c r="C139" s="52"/>
      <c r="D139" s="53"/>
    </row>
    <row r="140" spans="2:4" ht="50.1" customHeight="1" x14ac:dyDescent="0.2">
      <c r="B140" s="149" t="s">
        <v>14</v>
      </c>
      <c r="C140" s="52"/>
      <c r="D140" s="53"/>
    </row>
    <row r="141" spans="2:4" ht="50.1" customHeight="1" x14ac:dyDescent="0.2">
      <c r="B141" s="149" t="s">
        <v>14</v>
      </c>
      <c r="C141" s="52"/>
      <c r="D141" s="53"/>
    </row>
    <row r="142" spans="2:4" ht="50.1" customHeight="1" x14ac:dyDescent="0.2">
      <c r="B142" s="149" t="s">
        <v>14</v>
      </c>
      <c r="C142" s="52"/>
      <c r="D142" s="53"/>
    </row>
    <row r="143" spans="2:4" ht="50.1" customHeight="1" x14ac:dyDescent="0.2">
      <c r="B143" s="149" t="s">
        <v>14</v>
      </c>
      <c r="C143" s="52"/>
      <c r="D143" s="53"/>
    </row>
    <row r="144" spans="2:4" ht="50.1" customHeight="1" x14ac:dyDescent="0.2">
      <c r="B144" s="149" t="s">
        <v>14</v>
      </c>
      <c r="C144" s="52"/>
      <c r="D144" s="53"/>
    </row>
    <row r="145" spans="2:4" ht="50.1" customHeight="1" x14ac:dyDescent="0.2">
      <c r="B145" s="149" t="s">
        <v>14</v>
      </c>
      <c r="C145" s="52"/>
      <c r="D145" s="53"/>
    </row>
    <row r="146" spans="2:4" ht="50.1" customHeight="1" x14ac:dyDescent="0.2">
      <c r="B146" s="149" t="s">
        <v>14</v>
      </c>
      <c r="C146" s="52"/>
      <c r="D146" s="53"/>
    </row>
    <row r="147" spans="2:4" ht="50.1" customHeight="1" x14ac:dyDescent="0.2">
      <c r="B147" s="149" t="s">
        <v>14</v>
      </c>
      <c r="C147" s="52"/>
      <c r="D147" s="53"/>
    </row>
    <row r="148" spans="2:4" ht="50.1" customHeight="1" x14ac:dyDescent="0.2">
      <c r="B148" s="149" t="s">
        <v>14</v>
      </c>
      <c r="C148" s="52"/>
      <c r="D148" s="53"/>
    </row>
    <row r="149" spans="2:4" ht="50.1" customHeight="1" x14ac:dyDescent="0.2">
      <c r="B149" s="149" t="s">
        <v>14</v>
      </c>
      <c r="C149" s="52"/>
      <c r="D149" s="53"/>
    </row>
    <row r="150" spans="2:4" ht="50.1" customHeight="1" x14ac:dyDescent="0.2">
      <c r="B150" s="149" t="s">
        <v>14</v>
      </c>
      <c r="C150" s="52"/>
      <c r="D150" s="53"/>
    </row>
    <row r="151" spans="2:4" ht="50.1" customHeight="1" x14ac:dyDescent="0.2">
      <c r="B151" s="149" t="s">
        <v>14</v>
      </c>
      <c r="C151" s="52"/>
      <c r="D151" s="53"/>
    </row>
    <row r="152" spans="2:4" ht="50.1" customHeight="1" x14ac:dyDescent="0.2">
      <c r="B152" s="149" t="s">
        <v>14</v>
      </c>
      <c r="C152" s="52"/>
      <c r="D152" s="53"/>
    </row>
    <row r="153" spans="2:4" ht="50.1" customHeight="1" x14ac:dyDescent="0.2">
      <c r="B153" s="149" t="s">
        <v>14</v>
      </c>
      <c r="C153" s="52"/>
      <c r="D153" s="53"/>
    </row>
    <row r="154" spans="2:4" ht="50.1" customHeight="1" x14ac:dyDescent="0.2">
      <c r="B154" s="149" t="s">
        <v>14</v>
      </c>
      <c r="C154" s="52"/>
      <c r="D154" s="53"/>
    </row>
    <row r="155" spans="2:4" ht="50.1" customHeight="1" x14ac:dyDescent="0.2">
      <c r="B155" s="149" t="s">
        <v>14</v>
      </c>
      <c r="C155" s="52"/>
      <c r="D155" s="53"/>
    </row>
    <row r="156" spans="2:4" ht="50.1" customHeight="1" x14ac:dyDescent="0.2">
      <c r="B156" s="149" t="s">
        <v>14</v>
      </c>
      <c r="C156" s="52"/>
      <c r="D156" s="53"/>
    </row>
    <row r="157" spans="2:4" ht="50.1" customHeight="1" x14ac:dyDescent="0.2">
      <c r="B157" s="149" t="s">
        <v>14</v>
      </c>
      <c r="C157" s="52"/>
      <c r="D157" s="53"/>
    </row>
    <row r="158" spans="2:4" ht="50.1" customHeight="1" x14ac:dyDescent="0.2">
      <c r="B158" s="149" t="s">
        <v>14</v>
      </c>
      <c r="C158" s="52"/>
      <c r="D158" s="53"/>
    </row>
    <row r="159" spans="2:4" ht="50.1" customHeight="1" x14ac:dyDescent="0.2">
      <c r="B159" s="149" t="s">
        <v>14</v>
      </c>
      <c r="C159" s="52"/>
      <c r="D159" s="53"/>
    </row>
    <row r="160" spans="2:4" ht="50.1" customHeight="1" x14ac:dyDescent="0.2">
      <c r="B160" s="149" t="s">
        <v>14</v>
      </c>
      <c r="C160" s="52"/>
      <c r="D160" s="53"/>
    </row>
    <row r="161" spans="2:4" ht="50.1" customHeight="1" x14ac:dyDescent="0.2">
      <c r="B161" s="149" t="s">
        <v>14</v>
      </c>
      <c r="C161" s="52"/>
      <c r="D161" s="53"/>
    </row>
    <row r="162" spans="2:4" ht="50.1" customHeight="1" x14ac:dyDescent="0.2">
      <c r="B162" s="149" t="s">
        <v>14</v>
      </c>
      <c r="C162" s="52"/>
      <c r="D162" s="53"/>
    </row>
    <row r="163" spans="2:4" ht="50.1" customHeight="1" x14ac:dyDescent="0.2">
      <c r="B163" s="149" t="s">
        <v>14</v>
      </c>
      <c r="C163" s="52"/>
      <c r="D163" s="53"/>
    </row>
    <row r="164" spans="2:4" ht="50.1" customHeight="1" x14ac:dyDescent="0.2">
      <c r="B164" s="149" t="s">
        <v>14</v>
      </c>
      <c r="C164" s="52"/>
      <c r="D164" s="53"/>
    </row>
    <row r="165" spans="2:4" ht="50.1" customHeight="1" x14ac:dyDescent="0.2">
      <c r="B165" s="149" t="s">
        <v>14</v>
      </c>
      <c r="C165" s="52"/>
      <c r="D165" s="53"/>
    </row>
    <row r="166" spans="2:4" ht="50.1" customHeight="1" x14ac:dyDescent="0.2">
      <c r="B166" s="149" t="s">
        <v>14</v>
      </c>
      <c r="C166" s="52"/>
      <c r="D166" s="53"/>
    </row>
    <row r="167" spans="2:4" ht="50.1" customHeight="1" x14ac:dyDescent="0.2">
      <c r="B167" s="149" t="s">
        <v>14</v>
      </c>
      <c r="C167" s="52"/>
      <c r="D167" s="53"/>
    </row>
    <row r="168" spans="2:4" ht="50.1" customHeight="1" x14ac:dyDescent="0.2">
      <c r="B168" s="149" t="s">
        <v>14</v>
      </c>
      <c r="C168" s="52"/>
      <c r="D168" s="53"/>
    </row>
    <row r="169" spans="2:4" ht="50.1" customHeight="1" x14ac:dyDescent="0.2">
      <c r="B169" s="149" t="s">
        <v>14</v>
      </c>
      <c r="C169" s="52"/>
      <c r="D169" s="53"/>
    </row>
    <row r="170" spans="2:4" ht="50.1" customHeight="1" x14ac:dyDescent="0.2">
      <c r="B170" s="149" t="s">
        <v>14</v>
      </c>
      <c r="C170" s="52"/>
      <c r="D170" s="53"/>
    </row>
    <row r="171" spans="2:4" ht="50.1" customHeight="1" x14ac:dyDescent="0.2">
      <c r="B171" s="149" t="s">
        <v>14</v>
      </c>
      <c r="C171" s="52"/>
      <c r="D171" s="53"/>
    </row>
    <row r="172" spans="2:4" ht="50.1" customHeight="1" x14ac:dyDescent="0.2">
      <c r="B172" s="149" t="s">
        <v>14</v>
      </c>
      <c r="C172" s="52"/>
      <c r="D172" s="53"/>
    </row>
    <row r="173" spans="2:4" ht="50.1" customHeight="1" x14ac:dyDescent="0.2">
      <c r="B173" s="149" t="s">
        <v>14</v>
      </c>
      <c r="C173" s="52"/>
      <c r="D173" s="53"/>
    </row>
    <row r="174" spans="2:4" ht="50.1" customHeight="1" x14ac:dyDescent="0.2">
      <c r="B174" s="149" t="s">
        <v>14</v>
      </c>
      <c r="C174" s="52"/>
      <c r="D174" s="53"/>
    </row>
    <row r="175" spans="2:4" ht="50.1" customHeight="1" x14ac:dyDescent="0.2">
      <c r="B175" s="149" t="s">
        <v>14</v>
      </c>
      <c r="C175" s="52"/>
      <c r="D175" s="53"/>
    </row>
    <row r="176" spans="2:4" ht="50.1" customHeight="1" x14ac:dyDescent="0.2">
      <c r="B176" s="149" t="s">
        <v>14</v>
      </c>
      <c r="C176" s="52"/>
      <c r="D176" s="53"/>
    </row>
    <row r="177" spans="2:4" ht="50.1" customHeight="1" x14ac:dyDescent="0.2">
      <c r="B177" s="149" t="s">
        <v>14</v>
      </c>
      <c r="C177" s="52"/>
      <c r="D177" s="53"/>
    </row>
    <row r="178" spans="2:4" ht="50.1" customHeight="1" x14ac:dyDescent="0.2">
      <c r="B178" s="149" t="s">
        <v>14</v>
      </c>
      <c r="C178" s="52"/>
      <c r="D178" s="53"/>
    </row>
    <row r="179" spans="2:4" ht="50.1" customHeight="1" x14ac:dyDescent="0.2">
      <c r="B179" s="149" t="s">
        <v>14</v>
      </c>
      <c r="C179" s="52"/>
      <c r="D179" s="53"/>
    </row>
    <row r="180" spans="2:4" ht="50.1" customHeight="1" x14ac:dyDescent="0.2">
      <c r="B180" s="149" t="s">
        <v>14</v>
      </c>
      <c r="C180" s="52"/>
      <c r="D180" s="53"/>
    </row>
    <row r="181" spans="2:4" ht="50.1" customHeight="1" x14ac:dyDescent="0.2">
      <c r="B181" s="149" t="s">
        <v>14</v>
      </c>
      <c r="C181" s="52"/>
      <c r="D181" s="53"/>
    </row>
    <row r="182" spans="2:4" ht="50.1" customHeight="1" x14ac:dyDescent="0.2">
      <c r="B182" s="149" t="s">
        <v>14</v>
      </c>
      <c r="C182" s="52"/>
      <c r="D182" s="53"/>
    </row>
    <row r="183" spans="2:4" ht="50.1" customHeight="1" x14ac:dyDescent="0.2">
      <c r="B183" s="149" t="s">
        <v>14</v>
      </c>
      <c r="C183" s="52"/>
      <c r="D183" s="53"/>
    </row>
    <row r="184" spans="2:4" ht="50.1" customHeight="1" x14ac:dyDescent="0.2">
      <c r="B184" s="149" t="s">
        <v>14</v>
      </c>
      <c r="C184" s="52"/>
      <c r="D184" s="53"/>
    </row>
    <row r="185" spans="2:4" ht="50.1" customHeight="1" x14ac:dyDescent="0.2">
      <c r="B185" s="149" t="s">
        <v>14</v>
      </c>
      <c r="C185" s="52"/>
      <c r="D185" s="53"/>
    </row>
    <row r="186" spans="2:4" ht="50.1" customHeight="1" x14ac:dyDescent="0.2">
      <c r="B186" s="149" t="s">
        <v>14</v>
      </c>
      <c r="C186" s="52"/>
      <c r="D186" s="53"/>
    </row>
    <row r="187" spans="2:4" ht="50.1" customHeight="1" x14ac:dyDescent="0.2">
      <c r="B187" s="149" t="s">
        <v>14</v>
      </c>
      <c r="C187" s="52"/>
      <c r="D187" s="53"/>
    </row>
    <row r="188" spans="2:4" ht="50.1" customHeight="1" x14ac:dyDescent="0.2">
      <c r="B188" s="149" t="s">
        <v>14</v>
      </c>
      <c r="C188" s="52"/>
      <c r="D188" s="53"/>
    </row>
    <row r="189" spans="2:4" ht="50.1" customHeight="1" x14ac:dyDescent="0.2">
      <c r="B189" s="149" t="s">
        <v>14</v>
      </c>
      <c r="C189" s="52"/>
      <c r="D189" s="53"/>
    </row>
    <row r="190" spans="2:4" ht="50.1" customHeight="1" x14ac:dyDescent="0.2">
      <c r="B190" s="149" t="s">
        <v>14</v>
      </c>
      <c r="C190" s="52"/>
      <c r="D190" s="53"/>
    </row>
    <row r="191" spans="2:4" ht="50.1" customHeight="1" x14ac:dyDescent="0.2">
      <c r="B191" s="149" t="s">
        <v>14</v>
      </c>
      <c r="C191" s="52"/>
      <c r="D191" s="53"/>
    </row>
    <row r="192" spans="2:4" ht="50.1" customHeight="1" x14ac:dyDescent="0.2">
      <c r="B192" s="149" t="s">
        <v>14</v>
      </c>
      <c r="C192" s="52"/>
      <c r="D192" s="53"/>
    </row>
    <row r="193" spans="2:4" ht="50.1" customHeight="1" x14ac:dyDescent="0.2">
      <c r="B193" s="149" t="s">
        <v>14</v>
      </c>
      <c r="C193" s="52"/>
      <c r="D193" s="53"/>
    </row>
    <row r="194" spans="2:4" ht="50.1" customHeight="1" x14ac:dyDescent="0.2">
      <c r="B194" s="149" t="s">
        <v>14</v>
      </c>
      <c r="C194" s="52"/>
      <c r="D194" s="53"/>
    </row>
    <row r="195" spans="2:4" ht="50.1" customHeight="1" x14ac:dyDescent="0.2">
      <c r="B195" s="149" t="s">
        <v>14</v>
      </c>
      <c r="C195" s="52"/>
      <c r="D195" s="53"/>
    </row>
    <row r="196" spans="2:4" ht="50.1" customHeight="1" x14ac:dyDescent="0.2">
      <c r="B196" s="149" t="s">
        <v>14</v>
      </c>
      <c r="C196" s="52"/>
      <c r="D196" s="53"/>
    </row>
    <row r="197" spans="2:4" ht="50.1" customHeight="1" x14ac:dyDescent="0.2">
      <c r="B197" s="149" t="s">
        <v>14</v>
      </c>
      <c r="C197" s="52"/>
      <c r="D197" s="53"/>
    </row>
    <row r="198" spans="2:4" ht="50.1" customHeight="1" x14ac:dyDescent="0.2">
      <c r="B198" s="149" t="s">
        <v>14</v>
      </c>
      <c r="C198" s="52"/>
      <c r="D198" s="53"/>
    </row>
    <row r="199" spans="2:4" ht="50.1" customHeight="1" x14ac:dyDescent="0.2">
      <c r="B199" s="149" t="s">
        <v>14</v>
      </c>
      <c r="C199" s="52"/>
      <c r="D199" s="53"/>
    </row>
    <row r="200" spans="2:4" ht="50.1" customHeight="1" thickBot="1" x14ac:dyDescent="0.25">
      <c r="B200" s="619" t="s">
        <v>14</v>
      </c>
      <c r="C200" s="54"/>
      <c r="D200" s="55"/>
    </row>
  </sheetData>
  <sheetProtection password="A793" sheet="1" objects="1" scenarios="1" formatColumns="0" formatRows="0"/>
  <dataConsolidate/>
  <phoneticPr fontId="5" type="noConversion"/>
  <dataValidations count="1">
    <dataValidation type="list" allowBlank="1" showInputMessage="1" showErrorMessage="1" sqref="B4:B200 C4">
      <formula1>$L$6:$L$18</formula1>
    </dataValidation>
  </dataValidations>
  <hyperlinks>
    <hyperlink ref="L15" location="'E5. Wechselrichter'!A1" display="E5. Wechselrichter"/>
    <hyperlink ref="L16" location="'E6. Kapitalkosten'!A1" display="E6. Kapitalkosten"/>
    <hyperlink ref="L17" location="'E7. finanz. Ausgleich'!A1" display="E7. fananz. Ausgleich"/>
  </hyperlinks>
  <pageMargins left="0.78740157499999996" right="0.78740157499999996" top="0.984251969" bottom="0.984251969" header="0.4921259845" footer="0.4921259845"/>
  <pageSetup paperSize="9" scale="86" fitToHeight="50" orientation="landscape" r:id="rId1"/>
  <headerFooter alignWithMargins="0">
    <oddHeader>&amp;L &amp;A, Seite &amp;P von &amp;N&amp;R&amp;D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tabColor indexed="43"/>
    <pageSetUpPr fitToPage="1"/>
  </sheetPr>
  <dimension ref="A1:U26"/>
  <sheetViews>
    <sheetView tabSelected="1" zoomScaleNormal="100" workbookViewId="0"/>
  </sheetViews>
  <sheetFormatPr baseColWidth="10" defaultRowHeight="12.75" x14ac:dyDescent="0.2"/>
  <cols>
    <col min="1" max="1" width="5.7109375" style="59" customWidth="1"/>
    <col min="2" max="2" width="58.5703125" style="59" customWidth="1"/>
    <col min="3" max="3" width="43.140625" style="59" customWidth="1"/>
    <col min="4" max="4" width="8.85546875" style="59" customWidth="1"/>
    <col min="5" max="16384" width="11.42578125" style="59"/>
  </cols>
  <sheetData>
    <row r="1" spans="1:21" ht="15" x14ac:dyDescent="0.2">
      <c r="A1" s="622" t="s">
        <v>391</v>
      </c>
      <c r="B1" s="333"/>
      <c r="C1" s="191"/>
      <c r="D1" s="192"/>
      <c r="E1" s="58"/>
    </row>
    <row r="2" spans="1:21" ht="57.75" customHeight="1" x14ac:dyDescent="0.25">
      <c r="A2" s="193"/>
      <c r="B2" s="630" t="s">
        <v>251</v>
      </c>
      <c r="C2" s="631"/>
      <c r="D2" s="194"/>
      <c r="E2" s="60"/>
      <c r="F2" s="61"/>
      <c r="G2" s="61"/>
      <c r="H2" s="61"/>
      <c r="I2" s="61"/>
      <c r="J2" s="61"/>
      <c r="K2" s="61"/>
      <c r="L2" s="61"/>
      <c r="M2" s="61"/>
      <c r="N2" s="61"/>
      <c r="O2" s="61"/>
      <c r="P2" s="61"/>
      <c r="Q2" s="61"/>
      <c r="R2" s="61"/>
      <c r="S2" s="61"/>
      <c r="T2" s="61"/>
    </row>
    <row r="3" spans="1:21" ht="10.5" customHeight="1" x14ac:dyDescent="0.25">
      <c r="A3" s="195"/>
      <c r="B3" s="62"/>
      <c r="C3" s="63"/>
      <c r="D3" s="196"/>
      <c r="E3" s="64"/>
    </row>
    <row r="4" spans="1:21" ht="9.75" customHeight="1" x14ac:dyDescent="0.2">
      <c r="A4" s="195"/>
      <c r="B4" s="632"/>
      <c r="C4" s="633"/>
      <c r="D4" s="196"/>
      <c r="E4" s="64"/>
    </row>
    <row r="5" spans="1:21" ht="15.75" x14ac:dyDescent="0.25">
      <c r="A5" s="198"/>
      <c r="B5" s="141" t="s">
        <v>129</v>
      </c>
      <c r="C5" s="65"/>
      <c r="D5" s="199"/>
      <c r="E5" s="66"/>
      <c r="F5" s="67"/>
      <c r="G5" s="67"/>
      <c r="H5" s="67"/>
      <c r="I5" s="67"/>
      <c r="J5" s="67"/>
      <c r="K5" s="67"/>
      <c r="L5" s="67"/>
      <c r="M5" s="67"/>
      <c r="N5" s="67"/>
      <c r="O5" s="67"/>
      <c r="P5" s="67"/>
      <c r="Q5" s="67"/>
      <c r="R5" s="67"/>
      <c r="S5" s="67"/>
      <c r="T5" s="67"/>
    </row>
    <row r="6" spans="1:21" ht="15" x14ac:dyDescent="0.25">
      <c r="A6" s="197"/>
      <c r="B6" s="68"/>
      <c r="C6" s="69"/>
      <c r="D6" s="200"/>
      <c r="E6" s="58"/>
      <c r="H6" s="241"/>
    </row>
    <row r="7" spans="1:21" ht="15" customHeight="1" x14ac:dyDescent="0.2">
      <c r="A7" s="201"/>
      <c r="B7" s="481" t="s">
        <v>128</v>
      </c>
      <c r="C7" s="624"/>
      <c r="D7" s="202"/>
      <c r="E7" s="70"/>
      <c r="F7" s="71"/>
      <c r="G7" s="71"/>
      <c r="H7" s="72"/>
      <c r="I7" s="72"/>
      <c r="J7" s="72"/>
      <c r="K7" s="72"/>
      <c r="L7" s="71"/>
      <c r="M7" s="71"/>
      <c r="N7" s="71"/>
      <c r="O7" s="71"/>
      <c r="P7" s="71"/>
      <c r="Q7" s="71"/>
      <c r="R7" s="71"/>
      <c r="S7" s="71"/>
      <c r="T7" s="71"/>
      <c r="U7" s="73"/>
    </row>
    <row r="8" spans="1:21" ht="15" customHeight="1" x14ac:dyDescent="0.2">
      <c r="A8" s="201"/>
      <c r="B8" s="482"/>
      <c r="C8" s="483"/>
      <c r="D8" s="202"/>
      <c r="E8" s="70"/>
      <c r="F8" s="71"/>
      <c r="G8" s="71"/>
      <c r="H8" s="72"/>
      <c r="I8" s="72"/>
      <c r="J8" s="72"/>
      <c r="K8" s="72"/>
      <c r="L8" s="71"/>
      <c r="M8" s="71"/>
      <c r="N8" s="71"/>
      <c r="O8" s="71"/>
      <c r="P8" s="71"/>
      <c r="Q8" s="71"/>
      <c r="R8" s="71"/>
      <c r="S8" s="71"/>
      <c r="T8" s="71"/>
      <c r="U8" s="73"/>
    </row>
    <row r="9" spans="1:21" ht="14.25" x14ac:dyDescent="0.2">
      <c r="A9" s="201"/>
      <c r="B9" s="484" t="s">
        <v>291</v>
      </c>
      <c r="C9" s="485"/>
      <c r="D9" s="202"/>
      <c r="E9" s="70"/>
      <c r="F9" s="71"/>
      <c r="G9" s="71"/>
      <c r="H9" s="72"/>
      <c r="I9" s="72"/>
      <c r="J9" s="72"/>
      <c r="K9" s="72"/>
      <c r="L9" s="71"/>
      <c r="M9" s="71"/>
      <c r="N9" s="71"/>
      <c r="O9" s="71"/>
      <c r="P9" s="71"/>
      <c r="Q9" s="71"/>
      <c r="R9" s="71"/>
      <c r="S9" s="71"/>
      <c r="T9" s="71"/>
      <c r="U9" s="73"/>
    </row>
    <row r="10" spans="1:21" ht="14.25" x14ac:dyDescent="0.2">
      <c r="A10" s="201"/>
      <c r="B10" s="486" t="s">
        <v>126</v>
      </c>
      <c r="C10" s="487"/>
      <c r="D10" s="202"/>
      <c r="E10" s="70"/>
      <c r="F10" s="71"/>
      <c r="G10" s="71"/>
      <c r="H10" s="72"/>
      <c r="I10" s="72"/>
      <c r="J10" s="72"/>
      <c r="K10" s="72"/>
      <c r="L10" s="71"/>
      <c r="M10" s="71"/>
      <c r="N10" s="71"/>
      <c r="O10" s="71"/>
      <c r="P10" s="71"/>
      <c r="Q10" s="71"/>
      <c r="R10" s="71"/>
      <c r="S10" s="71"/>
      <c r="T10" s="71"/>
      <c r="U10" s="73"/>
    </row>
    <row r="11" spans="1:21" ht="15" x14ac:dyDescent="0.2">
      <c r="A11" s="203"/>
      <c r="B11" s="488"/>
      <c r="C11" s="489"/>
      <c r="D11" s="196"/>
      <c r="E11" s="74"/>
      <c r="F11" s="71"/>
      <c r="G11" s="71"/>
      <c r="H11" s="71"/>
      <c r="I11" s="71"/>
      <c r="J11" s="71"/>
      <c r="K11" s="71"/>
      <c r="L11" s="71"/>
      <c r="M11" s="71"/>
      <c r="N11" s="71"/>
      <c r="O11" s="71"/>
      <c r="P11" s="71"/>
      <c r="Q11" s="71"/>
      <c r="R11" s="71"/>
      <c r="S11" s="71"/>
      <c r="T11" s="71"/>
      <c r="U11" s="73"/>
    </row>
    <row r="12" spans="1:21" ht="14.25" x14ac:dyDescent="0.2">
      <c r="A12" s="201"/>
      <c r="B12" s="490" t="s">
        <v>43</v>
      </c>
      <c r="C12" s="491"/>
      <c r="D12" s="202"/>
      <c r="E12" s="70"/>
      <c r="F12" s="71"/>
      <c r="G12" s="71"/>
      <c r="H12" s="72"/>
      <c r="I12" s="72"/>
      <c r="J12" s="72"/>
      <c r="K12" s="72"/>
      <c r="L12" s="71"/>
      <c r="M12" s="71"/>
      <c r="N12" s="71"/>
      <c r="O12" s="71"/>
      <c r="P12" s="71"/>
      <c r="Q12" s="71"/>
      <c r="R12" s="71"/>
      <c r="S12" s="71"/>
      <c r="T12" s="71"/>
      <c r="U12" s="73"/>
    </row>
    <row r="13" spans="1:21" ht="15" x14ac:dyDescent="0.2">
      <c r="A13" s="203"/>
      <c r="B13" s="492"/>
      <c r="C13" s="489"/>
      <c r="D13" s="196"/>
      <c r="E13" s="74"/>
      <c r="F13" s="71"/>
      <c r="G13" s="71"/>
      <c r="H13" s="71"/>
      <c r="I13" s="71"/>
      <c r="J13" s="71"/>
      <c r="K13" s="71"/>
      <c r="L13" s="71"/>
      <c r="M13" s="71"/>
      <c r="N13" s="71"/>
      <c r="O13" s="71"/>
      <c r="P13" s="71"/>
      <c r="Q13" s="71"/>
      <c r="R13" s="71"/>
      <c r="S13" s="71"/>
      <c r="T13" s="71"/>
      <c r="U13" s="73"/>
    </row>
    <row r="14" spans="1:21" ht="14.25" x14ac:dyDescent="0.2">
      <c r="A14" s="201"/>
      <c r="B14" s="481" t="s">
        <v>44</v>
      </c>
      <c r="C14" s="493"/>
      <c r="D14" s="202"/>
      <c r="E14" s="70"/>
      <c r="F14" s="71"/>
      <c r="G14" s="71"/>
      <c r="H14" s="72"/>
      <c r="I14" s="72"/>
      <c r="J14" s="72"/>
      <c r="K14" s="72"/>
      <c r="L14" s="71"/>
      <c r="M14" s="71"/>
      <c r="N14" s="71"/>
      <c r="O14" s="71"/>
      <c r="P14" s="71"/>
      <c r="Q14" s="71"/>
      <c r="R14" s="71"/>
      <c r="S14" s="71"/>
      <c r="T14" s="71"/>
      <c r="U14" s="73"/>
    </row>
    <row r="15" spans="1:21" ht="14.25" x14ac:dyDescent="0.2">
      <c r="A15" s="201"/>
      <c r="B15" s="494" t="s">
        <v>45</v>
      </c>
      <c r="C15" s="495"/>
      <c r="D15" s="202"/>
      <c r="E15" s="70"/>
      <c r="F15" s="71"/>
      <c r="G15" s="71"/>
      <c r="H15" s="72"/>
      <c r="I15" s="72"/>
      <c r="J15" s="72"/>
      <c r="K15" s="72"/>
      <c r="L15" s="71"/>
      <c r="M15" s="71"/>
      <c r="N15" s="71"/>
      <c r="O15" s="71"/>
      <c r="P15" s="71"/>
      <c r="Q15" s="71"/>
      <c r="R15" s="71"/>
      <c r="S15" s="71"/>
      <c r="T15" s="71"/>
      <c r="U15" s="73"/>
    </row>
    <row r="16" spans="1:21" ht="14.25" x14ac:dyDescent="0.2">
      <c r="A16" s="201"/>
      <c r="B16" s="496"/>
      <c r="C16" s="483"/>
      <c r="D16" s="202"/>
      <c r="E16" s="70"/>
      <c r="F16" s="71"/>
      <c r="G16" s="71"/>
      <c r="H16" s="72"/>
      <c r="I16" s="72"/>
      <c r="J16" s="72"/>
      <c r="K16" s="72"/>
      <c r="L16" s="71"/>
      <c r="M16" s="71"/>
      <c r="N16" s="71"/>
      <c r="O16" s="71"/>
      <c r="P16" s="71"/>
      <c r="Q16" s="71"/>
      <c r="R16" s="71"/>
      <c r="S16" s="71"/>
      <c r="T16" s="71"/>
      <c r="U16" s="73"/>
    </row>
    <row r="17" spans="1:21" ht="30" customHeight="1" x14ac:dyDescent="0.2">
      <c r="A17" s="201"/>
      <c r="B17" s="481" t="s">
        <v>130</v>
      </c>
      <c r="C17" s="497">
        <v>2013</v>
      </c>
      <c r="D17" s="204"/>
      <c r="E17" s="70"/>
      <c r="F17" s="71"/>
      <c r="G17" s="71" t="s">
        <v>127</v>
      </c>
      <c r="H17" s="75">
        <v>2010</v>
      </c>
      <c r="I17" s="75">
        <v>2011</v>
      </c>
      <c r="J17" s="75">
        <v>2012</v>
      </c>
      <c r="K17" s="75"/>
      <c r="L17" s="71"/>
      <c r="M17" s="72"/>
      <c r="N17" s="71"/>
      <c r="O17" s="71"/>
      <c r="P17" s="71"/>
      <c r="Q17" s="71"/>
      <c r="R17" s="71"/>
      <c r="S17" s="71"/>
      <c r="T17" s="71"/>
      <c r="U17" s="73"/>
    </row>
    <row r="18" spans="1:21" ht="15.75" customHeight="1" x14ac:dyDescent="0.2">
      <c r="A18" s="205"/>
      <c r="B18" s="206"/>
      <c r="C18" s="207"/>
      <c r="D18" s="208"/>
      <c r="E18" s="76"/>
      <c r="F18" s="77"/>
      <c r="G18" s="77"/>
      <c r="H18" s="77"/>
      <c r="I18" s="77"/>
      <c r="J18" s="77"/>
      <c r="K18" s="77"/>
      <c r="L18" s="77"/>
      <c r="M18" s="77"/>
      <c r="N18" s="77"/>
      <c r="O18" s="77"/>
      <c r="P18" s="77"/>
      <c r="Q18" s="77"/>
      <c r="R18" s="77"/>
      <c r="S18" s="77"/>
      <c r="T18" s="77"/>
    </row>
    <row r="19" spans="1:21" x14ac:dyDescent="0.2">
      <c r="A19" s="70"/>
      <c r="B19" s="78"/>
      <c r="C19" s="70"/>
      <c r="D19" s="70"/>
      <c r="E19" s="70"/>
      <c r="F19" s="78"/>
      <c r="G19" s="78"/>
      <c r="H19" s="78"/>
      <c r="I19" s="78"/>
      <c r="J19" s="78"/>
      <c r="K19" s="78"/>
      <c r="L19" s="78"/>
      <c r="M19" s="78"/>
      <c r="N19" s="78"/>
      <c r="O19" s="78"/>
      <c r="P19" s="78"/>
      <c r="Q19" s="78"/>
      <c r="R19" s="78"/>
      <c r="S19" s="78"/>
      <c r="T19" s="78"/>
    </row>
    <row r="20" spans="1:21" ht="15" x14ac:dyDescent="0.2">
      <c r="C20" s="79"/>
      <c r="D20" s="79"/>
    </row>
    <row r="21" spans="1:21" ht="15" x14ac:dyDescent="0.2">
      <c r="C21" s="79"/>
      <c r="D21" s="79"/>
    </row>
    <row r="22" spans="1:21" ht="15" x14ac:dyDescent="0.2">
      <c r="C22" s="79"/>
      <c r="D22" s="79"/>
    </row>
    <row r="23" spans="1:21" ht="15" x14ac:dyDescent="0.2">
      <c r="C23" s="79"/>
      <c r="D23" s="79"/>
    </row>
    <row r="24" spans="1:21" ht="15" x14ac:dyDescent="0.2">
      <c r="C24" s="79"/>
      <c r="D24" s="79"/>
    </row>
    <row r="25" spans="1:21" ht="15" x14ac:dyDescent="0.2">
      <c r="C25" s="79"/>
      <c r="D25" s="79"/>
    </row>
    <row r="26" spans="1:21" ht="15" x14ac:dyDescent="0.2">
      <c r="C26" s="79"/>
      <c r="D26" s="79"/>
    </row>
  </sheetData>
  <sheetProtection password="A793" sheet="1" objects="1" scenarios="1" formatColumns="0" formatRows="0"/>
  <mergeCells count="2">
    <mergeCell ref="B2:C2"/>
    <mergeCell ref="B4:C4"/>
  </mergeCells>
  <phoneticPr fontId="5" type="noConversion"/>
  <dataValidations count="3">
    <dataValidation type="whole" errorStyle="information" allowBlank="1" showInputMessage="1" showErrorMessage="1" errorTitle="Eingabe der Betriebsnummer" error="Nur Zahlen zwischen 10000000 und  10009999 erlaubt." sqref="C14">
      <formula1>10000000</formula1>
      <formula2>10009999</formula2>
    </dataValidation>
    <dataValidation type="whole" errorStyle="information" allowBlank="1" showInputMessage="1" showErrorMessage="1" errorTitle="Eingabe der Netznummer" error="Nur Zahlen zwischen 1 und 99 erlaubt." sqref="C15">
      <formula1>1</formula1>
      <formula2>99</formula2>
    </dataValidation>
    <dataValidation type="date" operator="greaterThanOrEqual" allowBlank="1" showInputMessage="1" showErrorMessage="1" errorTitle="Unzulässiges Datum!" error="Bitte geben Sie das korrekte Datum ein." sqref="C7">
      <formula1>41395</formula1>
    </dataValidation>
  </dataValidations>
  <printOptions horizontalCentered="1" verticalCentered="1"/>
  <pageMargins left="0.39370078740157483" right="0.39370078740157483" top="0.98425196850393704" bottom="0.98425196850393704" header="0.51181102362204722" footer="0.51181102362204722"/>
  <pageSetup paperSize="9" scale="94" orientation="landscape" r:id="rId1"/>
  <headerFooter alignWithMargins="0">
    <oddHeader>&amp;L&amp;A, Seite &amp;P von &amp;N&amp;R&amp;D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enableFormatConditionsCalculation="0">
    <tabColor indexed="43"/>
    <pageSetUpPr fitToPage="1"/>
  </sheetPr>
  <dimension ref="A1:E24"/>
  <sheetViews>
    <sheetView showGridLines="0" zoomScaleNormal="100" workbookViewId="0">
      <selection activeCell="G19" sqref="G19"/>
    </sheetView>
  </sheetViews>
  <sheetFormatPr baseColWidth="10" defaultRowHeight="14.25" x14ac:dyDescent="0.2"/>
  <cols>
    <col min="1" max="1" width="3.7109375" style="1" customWidth="1"/>
    <col min="2" max="2" width="71.85546875" style="1" bestFit="1" customWidth="1"/>
    <col min="3" max="3" width="19.42578125" style="1" bestFit="1" customWidth="1"/>
    <col min="4" max="16384" width="11.42578125" style="1"/>
  </cols>
  <sheetData>
    <row r="1" spans="1:3" ht="18" customHeight="1" x14ac:dyDescent="0.25">
      <c r="B1" s="142" t="s">
        <v>132</v>
      </c>
    </row>
    <row r="2" spans="1:3" ht="15.75" thickBot="1" x14ac:dyDescent="0.3">
      <c r="B2" s="46"/>
    </row>
    <row r="3" spans="1:3" ht="35.25" customHeight="1" x14ac:dyDescent="0.2">
      <c r="B3" s="431" t="s">
        <v>353</v>
      </c>
      <c r="C3" s="432" t="str">
        <f>'A. Allgemeine Informationen'!C17&amp;"               [EUR]"</f>
        <v>2013               [EUR]</v>
      </c>
    </row>
    <row r="4" spans="1:3" ht="15" customHeight="1" x14ac:dyDescent="0.2">
      <c r="B4" s="433" t="s">
        <v>180</v>
      </c>
      <c r="C4" s="434"/>
    </row>
    <row r="5" spans="1:3" ht="15" customHeight="1" x14ac:dyDescent="0.2">
      <c r="B5" s="435" t="s">
        <v>267</v>
      </c>
      <c r="C5" s="434"/>
    </row>
    <row r="6" spans="1:3" ht="15" customHeight="1" x14ac:dyDescent="0.2">
      <c r="B6" s="433" t="s">
        <v>117</v>
      </c>
      <c r="C6" s="434"/>
    </row>
    <row r="7" spans="1:3" ht="15" customHeight="1" x14ac:dyDescent="0.2">
      <c r="B7" s="433" t="s">
        <v>118</v>
      </c>
      <c r="C7" s="436"/>
    </row>
    <row r="8" spans="1:3" ht="15" customHeight="1" x14ac:dyDescent="0.2">
      <c r="B8" s="433" t="s">
        <v>119</v>
      </c>
      <c r="C8" s="434"/>
    </row>
    <row r="9" spans="1:3" ht="15" customHeight="1" x14ac:dyDescent="0.2">
      <c r="A9" s="47"/>
      <c r="B9" s="433" t="s">
        <v>120</v>
      </c>
      <c r="C9" s="434"/>
    </row>
    <row r="10" spans="1:3" ht="15" customHeight="1" x14ac:dyDescent="0.2">
      <c r="B10" s="435" t="s">
        <v>121</v>
      </c>
      <c r="C10" s="434"/>
    </row>
    <row r="11" spans="1:3" ht="15" customHeight="1" x14ac:dyDescent="0.2">
      <c r="B11" s="435" t="s">
        <v>122</v>
      </c>
      <c r="C11" s="434"/>
    </row>
    <row r="12" spans="1:3" ht="15" customHeight="1" x14ac:dyDescent="0.2">
      <c r="B12" s="435" t="s">
        <v>0</v>
      </c>
      <c r="C12" s="434"/>
    </row>
    <row r="13" spans="1:3" ht="15" customHeight="1" x14ac:dyDescent="0.2">
      <c r="A13" s="47"/>
      <c r="B13" s="435" t="s">
        <v>1</v>
      </c>
      <c r="C13" s="434"/>
    </row>
    <row r="14" spans="1:3" ht="15" customHeight="1" x14ac:dyDescent="0.2">
      <c r="B14" s="433" t="s">
        <v>123</v>
      </c>
      <c r="C14" s="434"/>
    </row>
    <row r="15" spans="1:3" ht="15" customHeight="1" thickBot="1" x14ac:dyDescent="0.25">
      <c r="B15" s="437" t="s">
        <v>124</v>
      </c>
      <c r="C15" s="438"/>
    </row>
    <row r="16" spans="1:3" ht="15" customHeight="1" thickTop="1" thickBot="1" x14ac:dyDescent="0.25">
      <c r="B16" s="439" t="s">
        <v>158</v>
      </c>
      <c r="C16" s="440"/>
    </row>
    <row r="17" spans="1:5" ht="7.5" customHeight="1" x14ac:dyDescent="0.2">
      <c r="B17" s="3"/>
      <c r="C17" s="3"/>
    </row>
    <row r="18" spans="1:5" ht="26.25" customHeight="1" x14ac:dyDescent="0.2">
      <c r="B18" s="331" t="s">
        <v>2</v>
      </c>
      <c r="C18" s="331"/>
      <c r="D18" s="331"/>
      <c r="E18" s="3"/>
    </row>
    <row r="19" spans="1:5" ht="15" x14ac:dyDescent="0.25">
      <c r="A19" s="18"/>
      <c r="B19" s="3"/>
      <c r="C19" s="3"/>
      <c r="D19" s="19"/>
      <c r="E19" s="3"/>
    </row>
    <row r="20" spans="1:5" ht="15" x14ac:dyDescent="0.25">
      <c r="A20" s="48"/>
      <c r="B20" s="3"/>
      <c r="C20" s="3"/>
      <c r="D20" s="36"/>
      <c r="E20" s="3"/>
    </row>
    <row r="21" spans="1:5" x14ac:dyDescent="0.2">
      <c r="A21" s="3"/>
      <c r="B21" s="3"/>
      <c r="C21" s="3"/>
      <c r="D21" s="3"/>
      <c r="E21" s="3"/>
    </row>
    <row r="22" spans="1:5" x14ac:dyDescent="0.2">
      <c r="A22" s="3"/>
      <c r="B22" s="3"/>
      <c r="C22" s="3"/>
      <c r="D22" s="3"/>
      <c r="E22" s="3"/>
    </row>
    <row r="23" spans="1:5" x14ac:dyDescent="0.2">
      <c r="A23" s="3"/>
      <c r="D23" s="3"/>
      <c r="E23" s="3"/>
    </row>
    <row r="24" spans="1:5" x14ac:dyDescent="0.2">
      <c r="D24" s="3"/>
      <c r="E24" s="3"/>
    </row>
  </sheetData>
  <sheetProtection password="A793" sheet="1" objects="1" scenarios="1" formatColumns="0" formatRows="0"/>
  <phoneticPr fontId="5" type="noConversion"/>
  <pageMargins left="0.78740157499999996" right="0.78740157499999996" top="0.984251969" bottom="0.984251969" header="0.4921259845" footer="0.4921259845"/>
  <pageSetup paperSize="9" orientation="landscape" r:id="rId1"/>
  <headerFooter alignWithMargins="0">
    <oddHeader>&amp;L &amp;A, Seite &amp;P von &amp;N&amp;R&amp;D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enableFormatConditionsCalculation="0">
    <tabColor indexed="43"/>
    <pageSetUpPr fitToPage="1"/>
  </sheetPr>
  <dimension ref="A1:AD29"/>
  <sheetViews>
    <sheetView showGridLines="0" zoomScaleNormal="100" workbookViewId="0">
      <selection activeCell="J13" sqref="J13"/>
    </sheetView>
  </sheetViews>
  <sheetFormatPr baseColWidth="10" defaultColWidth="19.28515625" defaultRowHeight="12.75" x14ac:dyDescent="0.2"/>
  <cols>
    <col min="1" max="1" width="3.7109375" style="100" customWidth="1"/>
    <col min="2" max="2" width="49.5703125" style="98" customWidth="1"/>
    <col min="3" max="9" width="21.7109375" style="98" customWidth="1"/>
    <col min="10" max="16384" width="19.28515625" style="96"/>
  </cols>
  <sheetData>
    <row r="1" spans="1:30" s="93" customFormat="1" ht="21.75" customHeight="1" x14ac:dyDescent="0.2">
      <c r="B1" s="383" t="s">
        <v>173</v>
      </c>
      <c r="C1" s="384"/>
      <c r="D1" s="384"/>
      <c r="E1" s="384"/>
      <c r="F1" s="381"/>
      <c r="G1" s="381"/>
      <c r="H1" s="381"/>
      <c r="I1" s="381"/>
    </row>
    <row r="2" spans="1:30" s="94" customFormat="1" ht="14.25" customHeight="1" thickBot="1" x14ac:dyDescent="0.25">
      <c r="A2" s="382"/>
      <c r="B2" s="382"/>
    </row>
    <row r="3" spans="1:30" ht="32.25" customHeight="1" x14ac:dyDescent="0.2">
      <c r="A3" s="97"/>
      <c r="B3" s="414"/>
      <c r="C3" s="634" t="s">
        <v>354</v>
      </c>
      <c r="D3" s="386" t="s">
        <v>355</v>
      </c>
      <c r="E3" s="387"/>
      <c r="F3" s="387"/>
      <c r="G3" s="388"/>
      <c r="H3" s="386" t="s">
        <v>356</v>
      </c>
      <c r="I3" s="389"/>
      <c r="J3" s="95"/>
      <c r="K3" s="95"/>
      <c r="L3" s="95"/>
      <c r="M3" s="95"/>
      <c r="N3" s="95"/>
      <c r="O3" s="95"/>
      <c r="P3" s="95"/>
      <c r="Q3" s="95"/>
      <c r="R3" s="95"/>
      <c r="S3" s="95"/>
      <c r="T3" s="95"/>
      <c r="U3" s="95"/>
      <c r="V3" s="95"/>
      <c r="W3" s="95"/>
      <c r="X3" s="95"/>
      <c r="Y3" s="95"/>
      <c r="Z3" s="95"/>
      <c r="AA3" s="95"/>
      <c r="AB3" s="95"/>
      <c r="AC3" s="95"/>
    </row>
    <row r="4" spans="1:30" ht="48.75" customHeight="1" x14ac:dyDescent="0.2">
      <c r="A4" s="97"/>
      <c r="B4" s="415"/>
      <c r="C4" s="635"/>
      <c r="D4" s="390" t="s">
        <v>357</v>
      </c>
      <c r="E4" s="391" t="s">
        <v>358</v>
      </c>
      <c r="F4" s="391" t="s">
        <v>359</v>
      </c>
      <c r="G4" s="392" t="s">
        <v>360</v>
      </c>
      <c r="H4" s="390" t="s">
        <v>361</v>
      </c>
      <c r="I4" s="393" t="s">
        <v>363</v>
      </c>
      <c r="J4" s="95"/>
      <c r="K4" s="95"/>
      <c r="L4" s="95"/>
      <c r="M4" s="95"/>
      <c r="N4" s="95"/>
      <c r="O4" s="95"/>
      <c r="P4" s="95"/>
      <c r="Q4" s="95"/>
      <c r="R4" s="95"/>
      <c r="S4" s="95"/>
      <c r="T4" s="95"/>
      <c r="U4" s="95"/>
      <c r="V4" s="95"/>
      <c r="W4" s="95"/>
      <c r="X4" s="95"/>
      <c r="Y4" s="95"/>
      <c r="Z4" s="95"/>
      <c r="AA4" s="95"/>
      <c r="AB4" s="95"/>
      <c r="AC4" s="95"/>
      <c r="AD4" s="95"/>
    </row>
    <row r="5" spans="1:30" s="97" customFormat="1" ht="15" customHeight="1" x14ac:dyDescent="0.2">
      <c r="A5" s="385"/>
      <c r="B5" s="448" t="s">
        <v>204</v>
      </c>
      <c r="C5" s="410">
        <f>C6+C10+C15+C16</f>
        <v>0</v>
      </c>
      <c r="D5" s="394">
        <f>D6+D10+D15+D16</f>
        <v>0</v>
      </c>
      <c r="E5" s="394">
        <f>E6+E10+E15+E16</f>
        <v>0</v>
      </c>
      <c r="F5" s="394">
        <f>F6+F10+F15+F16</f>
        <v>0</v>
      </c>
      <c r="G5" s="394">
        <f>D5+E5+F5</f>
        <v>0</v>
      </c>
      <c r="H5" s="394">
        <f>H6+H10+H15+H16</f>
        <v>0</v>
      </c>
      <c r="I5" s="395">
        <f>I6+I10+I15+I16</f>
        <v>0</v>
      </c>
    </row>
    <row r="6" spans="1:30" s="97" customFormat="1" ht="15" customHeight="1" x14ac:dyDescent="0.2">
      <c r="A6" s="385"/>
      <c r="B6" s="448" t="s">
        <v>181</v>
      </c>
      <c r="C6" s="410">
        <f>C7+C8+C9</f>
        <v>0</v>
      </c>
      <c r="D6" s="394">
        <f t="shared" ref="D6:I6" si="0">D7+D8+D9</f>
        <v>0</v>
      </c>
      <c r="E6" s="394">
        <f t="shared" si="0"/>
        <v>0</v>
      </c>
      <c r="F6" s="394">
        <f t="shared" si="0"/>
        <v>0</v>
      </c>
      <c r="G6" s="394">
        <f>D6+E6+F6</f>
        <v>0</v>
      </c>
      <c r="H6" s="394">
        <f t="shared" si="0"/>
        <v>0</v>
      </c>
      <c r="I6" s="395">
        <f t="shared" si="0"/>
        <v>0</v>
      </c>
    </row>
    <row r="7" spans="1:30" s="97" customFormat="1" ht="15" customHeight="1" x14ac:dyDescent="0.2">
      <c r="A7" s="385"/>
      <c r="B7" s="396" t="s">
        <v>182</v>
      </c>
      <c r="C7" s="411"/>
      <c r="D7" s="397"/>
      <c r="E7" s="397"/>
      <c r="F7" s="397"/>
      <c r="G7" s="394">
        <f>D7+E7+F7</f>
        <v>0</v>
      </c>
      <c r="H7" s="397"/>
      <c r="I7" s="398"/>
    </row>
    <row r="8" spans="1:30" s="97" customFormat="1" ht="15" customHeight="1" x14ac:dyDescent="0.2">
      <c r="A8" s="385"/>
      <c r="B8" s="396" t="s">
        <v>183</v>
      </c>
      <c r="C8" s="411"/>
      <c r="D8" s="397"/>
      <c r="E8" s="397"/>
      <c r="F8" s="397"/>
      <c r="G8" s="394">
        <f>D8+E8+F8</f>
        <v>0</v>
      </c>
      <c r="H8" s="397"/>
      <c r="I8" s="398"/>
    </row>
    <row r="9" spans="1:30" s="97" customFormat="1" ht="15" customHeight="1" x14ac:dyDescent="0.2">
      <c r="A9" s="385"/>
      <c r="B9" s="396" t="s">
        <v>184</v>
      </c>
      <c r="C9" s="411"/>
      <c r="D9" s="397"/>
      <c r="E9" s="397"/>
      <c r="F9" s="397"/>
      <c r="G9" s="394">
        <f>D9+E9+F9</f>
        <v>0</v>
      </c>
      <c r="H9" s="397"/>
      <c r="I9" s="398"/>
    </row>
    <row r="10" spans="1:30" s="97" customFormat="1" ht="15" customHeight="1" x14ac:dyDescent="0.2">
      <c r="A10" s="385"/>
      <c r="B10" s="448" t="s">
        <v>185</v>
      </c>
      <c r="C10" s="410">
        <f>C11+C12+C13+C14</f>
        <v>0</v>
      </c>
      <c r="D10" s="394">
        <f t="shared" ref="D10:I10" si="1">D11+D12+D13+D14</f>
        <v>0</v>
      </c>
      <c r="E10" s="394">
        <f t="shared" si="1"/>
        <v>0</v>
      </c>
      <c r="F10" s="394">
        <f t="shared" si="1"/>
        <v>0</v>
      </c>
      <c r="G10" s="394">
        <f t="shared" ref="G10:G28" si="2">D10+E10+F10</f>
        <v>0</v>
      </c>
      <c r="H10" s="394">
        <f t="shared" si="1"/>
        <v>0</v>
      </c>
      <c r="I10" s="395">
        <f t="shared" si="1"/>
        <v>0</v>
      </c>
    </row>
    <row r="11" spans="1:30" ht="15" customHeight="1" x14ac:dyDescent="0.2">
      <c r="A11" s="385"/>
      <c r="B11" s="396" t="s">
        <v>186</v>
      </c>
      <c r="C11" s="411"/>
      <c r="D11" s="397"/>
      <c r="E11" s="397"/>
      <c r="F11" s="397"/>
      <c r="G11" s="394">
        <f t="shared" si="2"/>
        <v>0</v>
      </c>
      <c r="H11" s="397"/>
      <c r="I11" s="398"/>
    </row>
    <row r="12" spans="1:30" ht="15" customHeight="1" x14ac:dyDescent="0.2">
      <c r="A12" s="385"/>
      <c r="B12" s="396" t="s">
        <v>187</v>
      </c>
      <c r="C12" s="411"/>
      <c r="D12" s="397"/>
      <c r="E12" s="397"/>
      <c r="F12" s="397"/>
      <c r="G12" s="394">
        <f t="shared" si="2"/>
        <v>0</v>
      </c>
      <c r="H12" s="397"/>
      <c r="I12" s="398"/>
    </row>
    <row r="13" spans="1:30" s="97" customFormat="1" ht="15" customHeight="1" x14ac:dyDescent="0.2">
      <c r="A13" s="385"/>
      <c r="B13" s="396" t="s">
        <v>188</v>
      </c>
      <c r="C13" s="411"/>
      <c r="D13" s="397"/>
      <c r="E13" s="397"/>
      <c r="F13" s="397"/>
      <c r="G13" s="394">
        <f t="shared" si="2"/>
        <v>0</v>
      </c>
      <c r="H13" s="397"/>
      <c r="I13" s="398"/>
    </row>
    <row r="14" spans="1:30" ht="25.5" x14ac:dyDescent="0.2">
      <c r="A14" s="385"/>
      <c r="B14" s="623" t="s">
        <v>385</v>
      </c>
      <c r="C14" s="411"/>
      <c r="D14" s="397"/>
      <c r="E14" s="397"/>
      <c r="F14" s="397"/>
      <c r="G14" s="394">
        <f t="shared" si="2"/>
        <v>0</v>
      </c>
      <c r="H14" s="397"/>
      <c r="I14" s="398"/>
    </row>
    <row r="15" spans="1:30" ht="15" customHeight="1" x14ac:dyDescent="0.2">
      <c r="A15" s="385"/>
      <c r="B15" s="448" t="s">
        <v>189</v>
      </c>
      <c r="C15" s="411"/>
      <c r="D15" s="397"/>
      <c r="E15" s="397"/>
      <c r="F15" s="397"/>
      <c r="G15" s="394">
        <f t="shared" si="2"/>
        <v>0</v>
      </c>
      <c r="H15" s="397"/>
      <c r="I15" s="398"/>
    </row>
    <row r="16" spans="1:30" ht="15" customHeight="1" thickBot="1" x14ac:dyDescent="0.25">
      <c r="A16" s="385"/>
      <c r="B16" s="449" t="s">
        <v>190</v>
      </c>
      <c r="C16" s="412"/>
      <c r="D16" s="399"/>
      <c r="E16" s="399"/>
      <c r="F16" s="399"/>
      <c r="G16" s="400">
        <f t="shared" si="2"/>
        <v>0</v>
      </c>
      <c r="H16" s="399"/>
      <c r="I16" s="401"/>
    </row>
    <row r="17" spans="1:9" s="97" customFormat="1" ht="15" customHeight="1" x14ac:dyDescent="0.2">
      <c r="A17" s="385"/>
      <c r="B17" s="450" t="s">
        <v>191</v>
      </c>
      <c r="C17" s="413">
        <f>C18+C24+C25+C26+C27+C28+C29</f>
        <v>0</v>
      </c>
      <c r="D17" s="402">
        <f t="shared" ref="D17:I17" si="3">D18+D24+D25+D26+D27+D28+D29</f>
        <v>0</v>
      </c>
      <c r="E17" s="402">
        <f t="shared" si="3"/>
        <v>0</v>
      </c>
      <c r="F17" s="402">
        <f t="shared" si="3"/>
        <v>0</v>
      </c>
      <c r="G17" s="402">
        <f t="shared" si="2"/>
        <v>0</v>
      </c>
      <c r="H17" s="402">
        <f t="shared" si="3"/>
        <v>0</v>
      </c>
      <c r="I17" s="403">
        <f t="shared" si="3"/>
        <v>0</v>
      </c>
    </row>
    <row r="18" spans="1:9" ht="15" customHeight="1" x14ac:dyDescent="0.2">
      <c r="A18" s="385"/>
      <c r="B18" s="448" t="s">
        <v>192</v>
      </c>
      <c r="C18" s="410">
        <f>C19+C20+C21+C22+C23</f>
        <v>0</v>
      </c>
      <c r="D18" s="394">
        <f t="shared" ref="D18:I18" si="4">D19+D20+D21+D22+D23</f>
        <v>0</v>
      </c>
      <c r="E18" s="394">
        <f t="shared" si="4"/>
        <v>0</v>
      </c>
      <c r="F18" s="394">
        <f t="shared" si="4"/>
        <v>0</v>
      </c>
      <c r="G18" s="394">
        <f t="shared" si="2"/>
        <v>0</v>
      </c>
      <c r="H18" s="394">
        <f t="shared" si="4"/>
        <v>0</v>
      </c>
      <c r="I18" s="395">
        <f t="shared" si="4"/>
        <v>0</v>
      </c>
    </row>
    <row r="19" spans="1:9" s="97" customFormat="1" ht="15" customHeight="1" x14ac:dyDescent="0.2">
      <c r="A19" s="385"/>
      <c r="B19" s="396" t="s">
        <v>193</v>
      </c>
      <c r="C19" s="411"/>
      <c r="D19" s="397"/>
      <c r="E19" s="397"/>
      <c r="F19" s="397"/>
      <c r="G19" s="394">
        <f t="shared" si="2"/>
        <v>0</v>
      </c>
      <c r="H19" s="397"/>
      <c r="I19" s="398"/>
    </row>
    <row r="20" spans="1:9" s="99" customFormat="1" ht="15" customHeight="1" x14ac:dyDescent="0.25">
      <c r="A20" s="385"/>
      <c r="B20" s="396" t="s">
        <v>194</v>
      </c>
      <c r="C20" s="411"/>
      <c r="D20" s="397"/>
      <c r="E20" s="397"/>
      <c r="F20" s="397"/>
      <c r="G20" s="394">
        <f t="shared" si="2"/>
        <v>0</v>
      </c>
      <c r="H20" s="397"/>
      <c r="I20" s="398"/>
    </row>
    <row r="21" spans="1:9" s="97" customFormat="1" ht="15" customHeight="1" x14ac:dyDescent="0.2">
      <c r="A21" s="385"/>
      <c r="B21" s="396" t="s">
        <v>195</v>
      </c>
      <c r="C21" s="411"/>
      <c r="D21" s="397"/>
      <c r="E21" s="397"/>
      <c r="F21" s="397"/>
      <c r="G21" s="394">
        <f t="shared" si="2"/>
        <v>0</v>
      </c>
      <c r="H21" s="397"/>
      <c r="I21" s="398"/>
    </row>
    <row r="22" spans="1:9" ht="15" customHeight="1" x14ac:dyDescent="0.2">
      <c r="A22" s="385"/>
      <c r="B22" s="396" t="s">
        <v>196</v>
      </c>
      <c r="C22" s="411"/>
      <c r="D22" s="397"/>
      <c r="E22" s="397"/>
      <c r="F22" s="397"/>
      <c r="G22" s="394">
        <f t="shared" si="2"/>
        <v>0</v>
      </c>
      <c r="H22" s="397"/>
      <c r="I22" s="398"/>
    </row>
    <row r="23" spans="1:9" ht="15" customHeight="1" x14ac:dyDescent="0.2">
      <c r="A23" s="385"/>
      <c r="B23" s="396" t="s">
        <v>197</v>
      </c>
      <c r="C23" s="411"/>
      <c r="D23" s="397"/>
      <c r="E23" s="397"/>
      <c r="F23" s="397"/>
      <c r="G23" s="394">
        <f t="shared" si="2"/>
        <v>0</v>
      </c>
      <c r="H23" s="397"/>
      <c r="I23" s="398"/>
    </row>
    <row r="24" spans="1:9" ht="15" customHeight="1" x14ac:dyDescent="0.2">
      <c r="A24" s="385"/>
      <c r="B24" s="448" t="s">
        <v>198</v>
      </c>
      <c r="C24" s="411"/>
      <c r="D24" s="397"/>
      <c r="E24" s="397"/>
      <c r="F24" s="397"/>
      <c r="G24" s="394">
        <f t="shared" si="2"/>
        <v>0</v>
      </c>
      <c r="H24" s="397"/>
      <c r="I24" s="398"/>
    </row>
    <row r="25" spans="1:9" ht="15" customHeight="1" x14ac:dyDescent="0.2">
      <c r="A25" s="385"/>
      <c r="B25" s="448" t="s">
        <v>199</v>
      </c>
      <c r="C25" s="411"/>
      <c r="D25" s="397"/>
      <c r="E25" s="397"/>
      <c r="F25" s="397"/>
      <c r="G25" s="394">
        <f t="shared" si="2"/>
        <v>0</v>
      </c>
      <c r="H25" s="397"/>
      <c r="I25" s="398"/>
    </row>
    <row r="26" spans="1:9" s="97" customFormat="1" ht="15" customHeight="1" x14ac:dyDescent="0.2">
      <c r="A26" s="385"/>
      <c r="B26" s="448" t="s">
        <v>200</v>
      </c>
      <c r="C26" s="411"/>
      <c r="D26" s="397"/>
      <c r="E26" s="397"/>
      <c r="F26" s="397"/>
      <c r="G26" s="394">
        <f t="shared" si="2"/>
        <v>0</v>
      </c>
      <c r="H26" s="397"/>
      <c r="I26" s="398"/>
    </row>
    <row r="27" spans="1:9" s="97" customFormat="1" ht="15" customHeight="1" x14ac:dyDescent="0.2">
      <c r="A27" s="385"/>
      <c r="B27" s="448" t="s">
        <v>201</v>
      </c>
      <c r="C27" s="411"/>
      <c r="D27" s="397"/>
      <c r="E27" s="397"/>
      <c r="F27" s="397"/>
      <c r="G27" s="394">
        <f t="shared" si="2"/>
        <v>0</v>
      </c>
      <c r="H27" s="397"/>
      <c r="I27" s="398"/>
    </row>
    <row r="28" spans="1:9" s="97" customFormat="1" ht="15" customHeight="1" x14ac:dyDescent="0.2">
      <c r="A28" s="385"/>
      <c r="B28" s="448" t="s">
        <v>202</v>
      </c>
      <c r="C28" s="411"/>
      <c r="D28" s="397"/>
      <c r="E28" s="397"/>
      <c r="F28" s="397"/>
      <c r="G28" s="394">
        <f t="shared" si="2"/>
        <v>0</v>
      </c>
      <c r="H28" s="397"/>
      <c r="I28" s="398"/>
    </row>
    <row r="29" spans="1:9" ht="15" customHeight="1" thickBot="1" x14ac:dyDescent="0.25">
      <c r="A29" s="385"/>
      <c r="B29" s="451" t="s">
        <v>203</v>
      </c>
      <c r="C29" s="404"/>
      <c r="D29" s="404"/>
      <c r="E29" s="405"/>
      <c r="F29" s="405"/>
      <c r="G29" s="406">
        <f>D29+E29+F29</f>
        <v>0</v>
      </c>
      <c r="H29" s="405"/>
      <c r="I29" s="407"/>
    </row>
  </sheetData>
  <sheetProtection password="A793" sheet="1" objects="1" scenarios="1" formatColumns="0" formatRows="0"/>
  <mergeCells count="1">
    <mergeCell ref="C3:C4"/>
  </mergeCells>
  <phoneticPr fontId="5" type="noConversion"/>
  <pageMargins left="0.78740157499999996" right="0.78740157499999996" top="0.984251969" bottom="0.984251969" header="0.4921259845" footer="0.4921259845"/>
  <pageSetup paperSize="9" scale="62" orientation="landscape" r:id="rId1"/>
  <headerFooter alignWithMargins="0">
    <oddHeader>&amp;L &amp;A, Seite &amp;P von &amp;N&amp;R&amp;D</oddHeader>
  </headerFooter>
  <ignoredErrors>
    <ignoredError sqref="G5:G6 G10 G17:G1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tabColor indexed="43"/>
    <pageSetUpPr fitToPage="1"/>
  </sheetPr>
  <dimension ref="A1:AD81"/>
  <sheetViews>
    <sheetView showGridLines="0" zoomScaleNormal="100" workbookViewId="0">
      <selection activeCell="H2" sqref="H2"/>
    </sheetView>
  </sheetViews>
  <sheetFormatPr baseColWidth="10" defaultColWidth="19.28515625" defaultRowHeight="12.75" x14ac:dyDescent="0.2"/>
  <cols>
    <col min="1" max="1" width="3.7109375" style="98" customWidth="1"/>
    <col min="2" max="2" width="73.42578125" style="98" customWidth="1"/>
    <col min="3" max="9" width="21.7109375" style="98" customWidth="1"/>
    <col min="10" max="16384" width="19.28515625" style="96"/>
  </cols>
  <sheetData>
    <row r="1" spans="1:30" s="93" customFormat="1" ht="21.75" customHeight="1" x14ac:dyDescent="0.2">
      <c r="B1" s="409" t="s">
        <v>244</v>
      </c>
      <c r="C1" s="384"/>
      <c r="D1" s="408"/>
      <c r="E1" s="408"/>
      <c r="F1" s="408"/>
      <c r="G1" s="408"/>
      <c r="H1" s="408"/>
      <c r="I1" s="408"/>
    </row>
    <row r="2" spans="1:30" s="94" customFormat="1" ht="14.25" customHeight="1" thickBot="1" x14ac:dyDescent="0.25">
      <c r="A2" s="382"/>
      <c r="B2" s="382"/>
    </row>
    <row r="3" spans="1:30" ht="76.5" customHeight="1" x14ac:dyDescent="0.2">
      <c r="A3" s="416"/>
      <c r="B3" s="414"/>
      <c r="C3" s="639" t="s">
        <v>362</v>
      </c>
      <c r="D3" s="636" t="s">
        <v>364</v>
      </c>
      <c r="E3" s="637"/>
      <c r="F3" s="637"/>
      <c r="G3" s="637"/>
      <c r="H3" s="636" t="s">
        <v>365</v>
      </c>
      <c r="I3" s="638"/>
      <c r="J3" s="106"/>
      <c r="K3" s="106"/>
      <c r="L3" s="95"/>
      <c r="M3" s="95"/>
      <c r="N3" s="95"/>
      <c r="O3" s="95"/>
      <c r="P3" s="95"/>
      <c r="Q3" s="95"/>
      <c r="R3" s="95"/>
      <c r="S3" s="95"/>
      <c r="T3" s="95"/>
      <c r="U3" s="95"/>
      <c r="V3" s="95"/>
      <c r="W3" s="95"/>
      <c r="X3" s="95"/>
      <c r="Y3" s="95"/>
      <c r="Z3" s="95"/>
      <c r="AA3" s="95"/>
      <c r="AB3" s="95"/>
      <c r="AC3" s="95"/>
      <c r="AD3" s="95"/>
    </row>
    <row r="4" spans="1:30" ht="53.25" customHeight="1" x14ac:dyDescent="0.2">
      <c r="A4" s="417"/>
      <c r="B4" s="419"/>
      <c r="C4" s="640"/>
      <c r="D4" s="391" t="s">
        <v>357</v>
      </c>
      <c r="E4" s="391" t="s">
        <v>358</v>
      </c>
      <c r="F4" s="391" t="s">
        <v>359</v>
      </c>
      <c r="G4" s="392" t="s">
        <v>367</v>
      </c>
      <c r="H4" s="390" t="s">
        <v>361</v>
      </c>
      <c r="I4" s="393" t="s">
        <v>363</v>
      </c>
      <c r="J4" s="95"/>
      <c r="K4" s="95"/>
      <c r="L4" s="95"/>
      <c r="M4" s="95"/>
      <c r="N4" s="95"/>
      <c r="O4" s="95"/>
      <c r="P4" s="95"/>
      <c r="Q4" s="95"/>
      <c r="R4" s="95"/>
      <c r="S4" s="95"/>
      <c r="T4" s="95"/>
      <c r="U4" s="95"/>
      <c r="V4" s="95"/>
      <c r="W4" s="95"/>
      <c r="X4" s="95"/>
      <c r="Y4" s="95"/>
      <c r="Z4" s="95"/>
      <c r="AA4" s="95"/>
      <c r="AB4" s="95"/>
      <c r="AC4" s="95"/>
      <c r="AD4" s="95"/>
    </row>
    <row r="5" spans="1:30" s="97" customFormat="1" ht="15" customHeight="1" x14ac:dyDescent="0.2">
      <c r="A5" s="418"/>
      <c r="B5" s="429" t="s">
        <v>205</v>
      </c>
      <c r="C5" s="420"/>
      <c r="D5" s="420"/>
      <c r="E5" s="420"/>
      <c r="F5" s="420"/>
      <c r="G5" s="421">
        <f>F5+E5+D5</f>
        <v>0</v>
      </c>
      <c r="H5" s="420"/>
      <c r="I5" s="422"/>
    </row>
    <row r="6" spans="1:30" s="97" customFormat="1" ht="15" customHeight="1" x14ac:dyDescent="0.2">
      <c r="A6" s="418"/>
      <c r="B6" s="429" t="s">
        <v>206</v>
      </c>
      <c r="C6" s="420"/>
      <c r="D6" s="420"/>
      <c r="E6" s="420"/>
      <c r="F6" s="420"/>
      <c r="G6" s="421">
        <f>F6+E6+D6</f>
        <v>0</v>
      </c>
      <c r="H6" s="420"/>
      <c r="I6" s="422"/>
    </row>
    <row r="7" spans="1:30" ht="15" customHeight="1" x14ac:dyDescent="0.2">
      <c r="A7" s="418"/>
      <c r="B7" s="429" t="s">
        <v>207</v>
      </c>
      <c r="C7" s="420"/>
      <c r="D7" s="420"/>
      <c r="E7" s="420"/>
      <c r="F7" s="420"/>
      <c r="G7" s="421">
        <f>F7+E7+D7</f>
        <v>0</v>
      </c>
      <c r="H7" s="420"/>
      <c r="I7" s="422"/>
    </row>
    <row r="8" spans="1:30" ht="15" customHeight="1" x14ac:dyDescent="0.2">
      <c r="A8" s="418"/>
      <c r="B8" s="429" t="s">
        <v>208</v>
      </c>
      <c r="C8" s="420"/>
      <c r="D8" s="420"/>
      <c r="E8" s="420"/>
      <c r="F8" s="420"/>
      <c r="G8" s="421">
        <f>F8+E8+D8</f>
        <v>0</v>
      </c>
      <c r="H8" s="420"/>
      <c r="I8" s="422"/>
    </row>
    <row r="9" spans="1:30" ht="15" customHeight="1" x14ac:dyDescent="0.2">
      <c r="A9" s="418"/>
      <c r="B9" s="429" t="s">
        <v>209</v>
      </c>
      <c r="C9" s="420"/>
      <c r="D9" s="420"/>
      <c r="E9" s="420"/>
      <c r="F9" s="420"/>
      <c r="G9" s="421">
        <f t="shared" ref="G9:G18" si="0">F9+E9+D9</f>
        <v>0</v>
      </c>
      <c r="H9" s="420"/>
      <c r="I9" s="422"/>
    </row>
    <row r="10" spans="1:30" ht="15" customHeight="1" x14ac:dyDescent="0.2">
      <c r="A10" s="418"/>
      <c r="B10" s="423" t="s">
        <v>366</v>
      </c>
      <c r="C10" s="420"/>
      <c r="D10" s="420"/>
      <c r="E10" s="420"/>
      <c r="F10" s="420"/>
      <c r="G10" s="421">
        <f t="shared" si="0"/>
        <v>0</v>
      </c>
      <c r="H10" s="420"/>
      <c r="I10" s="422"/>
    </row>
    <row r="11" spans="1:30" ht="15" customHeight="1" x14ac:dyDescent="0.2">
      <c r="A11" s="418"/>
      <c r="B11" s="429" t="s">
        <v>210</v>
      </c>
      <c r="C11" s="420"/>
      <c r="D11" s="420"/>
      <c r="E11" s="420"/>
      <c r="F11" s="420"/>
      <c r="G11" s="421">
        <f t="shared" si="0"/>
        <v>0</v>
      </c>
      <c r="H11" s="420"/>
      <c r="I11" s="422"/>
    </row>
    <row r="12" spans="1:30" ht="15" customHeight="1" x14ac:dyDescent="0.2">
      <c r="A12" s="418"/>
      <c r="B12" s="429" t="s">
        <v>211</v>
      </c>
      <c r="C12" s="420"/>
      <c r="D12" s="420"/>
      <c r="E12" s="420"/>
      <c r="F12" s="420"/>
      <c r="G12" s="421">
        <f t="shared" si="0"/>
        <v>0</v>
      </c>
      <c r="H12" s="420"/>
      <c r="I12" s="422"/>
    </row>
    <row r="13" spans="1:30" ht="15" customHeight="1" x14ac:dyDescent="0.2">
      <c r="A13" s="418"/>
      <c r="B13" s="429" t="s">
        <v>212</v>
      </c>
      <c r="C13" s="420"/>
      <c r="D13" s="420"/>
      <c r="E13" s="420"/>
      <c r="F13" s="420"/>
      <c r="G13" s="421">
        <f t="shared" si="0"/>
        <v>0</v>
      </c>
      <c r="H13" s="420"/>
      <c r="I13" s="422"/>
    </row>
    <row r="14" spans="1:30" ht="15" customHeight="1" x14ac:dyDescent="0.2">
      <c r="A14" s="418"/>
      <c r="B14" s="429" t="s">
        <v>213</v>
      </c>
      <c r="C14" s="420"/>
      <c r="D14" s="420"/>
      <c r="E14" s="420"/>
      <c r="F14" s="420"/>
      <c r="G14" s="421">
        <f t="shared" si="0"/>
        <v>0</v>
      </c>
      <c r="H14" s="420"/>
      <c r="I14" s="422"/>
    </row>
    <row r="15" spans="1:30" ht="15" customHeight="1" x14ac:dyDescent="0.2">
      <c r="A15" s="418"/>
      <c r="B15" s="429" t="s">
        <v>245</v>
      </c>
      <c r="C15" s="420"/>
      <c r="D15" s="420"/>
      <c r="E15" s="420"/>
      <c r="F15" s="420"/>
      <c r="G15" s="421">
        <f t="shared" si="0"/>
        <v>0</v>
      </c>
      <c r="H15" s="420"/>
      <c r="I15" s="422"/>
    </row>
    <row r="16" spans="1:30" ht="15" customHeight="1" x14ac:dyDescent="0.2">
      <c r="A16" s="418"/>
      <c r="B16" s="429" t="s">
        <v>214</v>
      </c>
      <c r="C16" s="420"/>
      <c r="D16" s="420"/>
      <c r="E16" s="420"/>
      <c r="F16" s="420"/>
      <c r="G16" s="421">
        <f t="shared" si="0"/>
        <v>0</v>
      </c>
      <c r="H16" s="420"/>
      <c r="I16" s="422"/>
    </row>
    <row r="17" spans="1:9" s="97" customFormat="1" ht="15" customHeight="1" x14ac:dyDescent="0.2">
      <c r="A17" s="418"/>
      <c r="B17" s="429" t="s">
        <v>215</v>
      </c>
      <c r="C17" s="420"/>
      <c r="D17" s="420"/>
      <c r="E17" s="420"/>
      <c r="F17" s="420"/>
      <c r="G17" s="421">
        <f t="shared" si="0"/>
        <v>0</v>
      </c>
      <c r="H17" s="420"/>
      <c r="I17" s="422"/>
    </row>
    <row r="18" spans="1:9" ht="15" customHeight="1" x14ac:dyDescent="0.2">
      <c r="A18" s="418"/>
      <c r="B18" s="429" t="s">
        <v>216</v>
      </c>
      <c r="C18" s="420"/>
      <c r="D18" s="420"/>
      <c r="E18" s="420"/>
      <c r="F18" s="420"/>
      <c r="G18" s="421">
        <f t="shared" si="0"/>
        <v>0</v>
      </c>
      <c r="H18" s="420"/>
      <c r="I18" s="422"/>
    </row>
    <row r="19" spans="1:9" ht="15" customHeight="1" x14ac:dyDescent="0.2">
      <c r="A19" s="418"/>
      <c r="B19" s="429" t="s">
        <v>217</v>
      </c>
      <c r="C19" s="421">
        <f>C5+C6+C7+C8+C9+C11+C12+C13+C14+C15+C16+C17+C18</f>
        <v>0</v>
      </c>
      <c r="D19" s="421">
        <f t="shared" ref="D19:I19" si="1">D5+D6+D7+D8+D9+D11+D12+D13+D14+D15+D16+D17+D18</f>
        <v>0</v>
      </c>
      <c r="E19" s="421">
        <f t="shared" si="1"/>
        <v>0</v>
      </c>
      <c r="F19" s="421">
        <f t="shared" si="1"/>
        <v>0</v>
      </c>
      <c r="G19" s="421">
        <f t="shared" ref="G19:G30" si="2">F19+E19+D19</f>
        <v>0</v>
      </c>
      <c r="H19" s="421">
        <f t="shared" si="1"/>
        <v>0</v>
      </c>
      <c r="I19" s="424">
        <f t="shared" si="1"/>
        <v>0</v>
      </c>
    </row>
    <row r="20" spans="1:9" ht="15" customHeight="1" x14ac:dyDescent="0.2">
      <c r="A20" s="418"/>
      <c r="B20" s="429" t="s">
        <v>218</v>
      </c>
      <c r="C20" s="420"/>
      <c r="D20" s="420"/>
      <c r="E20" s="420"/>
      <c r="F20" s="420"/>
      <c r="G20" s="421">
        <f t="shared" si="2"/>
        <v>0</v>
      </c>
      <c r="H20" s="420"/>
      <c r="I20" s="422"/>
    </row>
    <row r="21" spans="1:9" s="97" customFormat="1" ht="15" customHeight="1" x14ac:dyDescent="0.2">
      <c r="A21" s="418"/>
      <c r="B21" s="429" t="s">
        <v>219</v>
      </c>
      <c r="C21" s="425"/>
      <c r="D21" s="420"/>
      <c r="E21" s="420"/>
      <c r="F21" s="420"/>
      <c r="G21" s="421">
        <f t="shared" si="2"/>
        <v>0</v>
      </c>
      <c r="H21" s="420"/>
      <c r="I21" s="426"/>
    </row>
    <row r="22" spans="1:9" s="97" customFormat="1" ht="15" customHeight="1" x14ac:dyDescent="0.2">
      <c r="A22" s="418"/>
      <c r="B22" s="429" t="s">
        <v>220</v>
      </c>
      <c r="C22" s="421">
        <f>C20+C21</f>
        <v>0</v>
      </c>
      <c r="D22" s="421">
        <f t="shared" ref="D22:I22" si="3">D20+D21</f>
        <v>0</v>
      </c>
      <c r="E22" s="421">
        <f t="shared" si="3"/>
        <v>0</v>
      </c>
      <c r="F22" s="421">
        <f t="shared" si="3"/>
        <v>0</v>
      </c>
      <c r="G22" s="421">
        <f t="shared" si="2"/>
        <v>0</v>
      </c>
      <c r="H22" s="421">
        <f t="shared" si="3"/>
        <v>0</v>
      </c>
      <c r="I22" s="424">
        <f t="shared" si="3"/>
        <v>0</v>
      </c>
    </row>
    <row r="23" spans="1:9" ht="15" customHeight="1" x14ac:dyDescent="0.2">
      <c r="A23" s="418"/>
      <c r="B23" s="429" t="s">
        <v>221</v>
      </c>
      <c r="C23" s="425"/>
      <c r="D23" s="420"/>
      <c r="E23" s="420"/>
      <c r="F23" s="420"/>
      <c r="G23" s="421">
        <f t="shared" si="2"/>
        <v>0</v>
      </c>
      <c r="H23" s="420"/>
      <c r="I23" s="426"/>
    </row>
    <row r="24" spans="1:9" ht="15" customHeight="1" x14ac:dyDescent="0.2">
      <c r="A24" s="418"/>
      <c r="B24" s="429" t="s">
        <v>222</v>
      </c>
      <c r="C24" s="425"/>
      <c r="D24" s="420"/>
      <c r="E24" s="420"/>
      <c r="F24" s="420"/>
      <c r="G24" s="421">
        <f t="shared" si="2"/>
        <v>0</v>
      </c>
      <c r="H24" s="420"/>
      <c r="I24" s="422"/>
    </row>
    <row r="25" spans="1:9" ht="15" customHeight="1" x14ac:dyDescent="0.2">
      <c r="A25" s="418"/>
      <c r="B25" s="429" t="s">
        <v>223</v>
      </c>
      <c r="C25" s="425"/>
      <c r="D25" s="420"/>
      <c r="E25" s="420"/>
      <c r="F25" s="420"/>
      <c r="G25" s="421">
        <f t="shared" si="2"/>
        <v>0</v>
      </c>
      <c r="H25" s="420"/>
      <c r="I25" s="422"/>
    </row>
    <row r="26" spans="1:9" ht="15" customHeight="1" x14ac:dyDescent="0.2">
      <c r="A26" s="418"/>
      <c r="B26" s="429" t="s">
        <v>224</v>
      </c>
      <c r="C26" s="425"/>
      <c r="D26" s="420"/>
      <c r="E26" s="420"/>
      <c r="F26" s="420"/>
      <c r="G26" s="421">
        <f t="shared" si="2"/>
        <v>0</v>
      </c>
      <c r="H26" s="420"/>
      <c r="I26" s="422"/>
    </row>
    <row r="27" spans="1:9" ht="15" customHeight="1" x14ac:dyDescent="0.2">
      <c r="A27" s="418"/>
      <c r="B27" s="429" t="s">
        <v>225</v>
      </c>
      <c r="C27" s="421">
        <f>C19+C22+C23+C24+C25+C26</f>
        <v>0</v>
      </c>
      <c r="D27" s="421">
        <f>D19+D22+D23+D24+D25+D26</f>
        <v>0</v>
      </c>
      <c r="E27" s="421">
        <f>E19+E22+E23+E24+E25+E26</f>
        <v>0</v>
      </c>
      <c r="F27" s="421">
        <f>F19+F22+F23+F24+F25+F26</f>
        <v>0</v>
      </c>
      <c r="G27" s="421">
        <f t="shared" si="2"/>
        <v>0</v>
      </c>
      <c r="H27" s="421">
        <f>H19+H22+H23+H24+H25+H26</f>
        <v>0</v>
      </c>
      <c r="I27" s="424">
        <f>I19+I22+I23+I24+I25+I26</f>
        <v>0</v>
      </c>
    </row>
    <row r="28" spans="1:9" ht="15" customHeight="1" x14ac:dyDescent="0.2">
      <c r="A28" s="418"/>
      <c r="B28" s="429" t="s">
        <v>226</v>
      </c>
      <c r="C28" s="425"/>
      <c r="D28" s="420"/>
      <c r="E28" s="420"/>
      <c r="F28" s="420"/>
      <c r="G28" s="421">
        <f t="shared" si="2"/>
        <v>0</v>
      </c>
      <c r="H28" s="420"/>
      <c r="I28" s="422"/>
    </row>
    <row r="29" spans="1:9" ht="15" customHeight="1" x14ac:dyDescent="0.2">
      <c r="A29" s="418"/>
      <c r="B29" s="429" t="s">
        <v>227</v>
      </c>
      <c r="C29" s="425"/>
      <c r="D29" s="420"/>
      <c r="E29" s="420"/>
      <c r="F29" s="420"/>
      <c r="G29" s="421">
        <f t="shared" si="2"/>
        <v>0</v>
      </c>
      <c r="H29" s="420"/>
      <c r="I29" s="422"/>
    </row>
    <row r="30" spans="1:9" ht="15" customHeight="1" thickBot="1" x14ac:dyDescent="0.25">
      <c r="A30" s="418"/>
      <c r="B30" s="430" t="s">
        <v>228</v>
      </c>
      <c r="C30" s="427">
        <f>C27+C28+C29</f>
        <v>0</v>
      </c>
      <c r="D30" s="427">
        <f t="shared" ref="D30:I30" si="4">D27+D28+D29</f>
        <v>0</v>
      </c>
      <c r="E30" s="427">
        <f t="shared" si="4"/>
        <v>0</v>
      </c>
      <c r="F30" s="427">
        <f t="shared" si="4"/>
        <v>0</v>
      </c>
      <c r="G30" s="427">
        <f t="shared" si="2"/>
        <v>0</v>
      </c>
      <c r="H30" s="427">
        <f t="shared" si="4"/>
        <v>0</v>
      </c>
      <c r="I30" s="428">
        <f t="shared" si="4"/>
        <v>0</v>
      </c>
    </row>
    <row r="31" spans="1:9" s="105" customFormat="1" x14ac:dyDescent="0.2"/>
    <row r="32" spans="1:9" s="105" customFormat="1" x14ac:dyDescent="0.2"/>
    <row r="33" s="105" customFormat="1" x14ac:dyDescent="0.2"/>
    <row r="34" s="105" customFormat="1" x14ac:dyDescent="0.2"/>
    <row r="35" s="105" customFormat="1" x14ac:dyDescent="0.2"/>
    <row r="36" s="105" customFormat="1" x14ac:dyDescent="0.2"/>
    <row r="37" s="105" customFormat="1" x14ac:dyDescent="0.2"/>
    <row r="38" s="105" customFormat="1" x14ac:dyDescent="0.2"/>
    <row r="39" s="105" customFormat="1" x14ac:dyDescent="0.2"/>
    <row r="40" s="105" customFormat="1" x14ac:dyDescent="0.2"/>
    <row r="41" s="105" customFormat="1" x14ac:dyDescent="0.2"/>
    <row r="42" s="105" customFormat="1" x14ac:dyDescent="0.2"/>
    <row r="43" s="105" customFormat="1" x14ac:dyDescent="0.2"/>
    <row r="44" s="105" customFormat="1" x14ac:dyDescent="0.2"/>
    <row r="45" s="105" customFormat="1" x14ac:dyDescent="0.2"/>
    <row r="46" s="105" customFormat="1" x14ac:dyDescent="0.2"/>
    <row r="47" s="105" customFormat="1" x14ac:dyDescent="0.2"/>
    <row r="48" s="105" customFormat="1" ht="27" customHeight="1" x14ac:dyDescent="0.2"/>
    <row r="49" s="105" customFormat="1" x14ac:dyDescent="0.2"/>
    <row r="50" s="105" customFormat="1" x14ac:dyDescent="0.2"/>
    <row r="51" s="105" customFormat="1" x14ac:dyDescent="0.2"/>
    <row r="52" s="105" customFormat="1" x14ac:dyDescent="0.2"/>
    <row r="53" s="105" customFormat="1" x14ac:dyDescent="0.2"/>
    <row r="54" s="105" customFormat="1" x14ac:dyDescent="0.2"/>
    <row r="55" s="105" customFormat="1" x14ac:dyDescent="0.2"/>
    <row r="56" s="105" customFormat="1" x14ac:dyDescent="0.2"/>
    <row r="57" s="105" customFormat="1" ht="24.75" customHeight="1" x14ac:dyDescent="0.2"/>
    <row r="58" s="105" customFormat="1" x14ac:dyDescent="0.2"/>
    <row r="59" s="105" customFormat="1" x14ac:dyDescent="0.2"/>
    <row r="60" s="105" customFormat="1" x14ac:dyDescent="0.2"/>
    <row r="61" s="105" customFormat="1" x14ac:dyDescent="0.2"/>
    <row r="62" s="105" customFormat="1" x14ac:dyDescent="0.2"/>
    <row r="63" s="105" customFormat="1" x14ac:dyDescent="0.2"/>
    <row r="64" s="105" customFormat="1" x14ac:dyDescent="0.2"/>
    <row r="65" s="105" customFormat="1" x14ac:dyDescent="0.2"/>
    <row r="66" s="105" customFormat="1" x14ac:dyDescent="0.2"/>
    <row r="67" s="105" customFormat="1" x14ac:dyDescent="0.2"/>
    <row r="68" s="105" customFormat="1" x14ac:dyDescent="0.2"/>
    <row r="69" s="105" customFormat="1" x14ac:dyDescent="0.2"/>
    <row r="70" s="105" customFormat="1" ht="42.75" customHeight="1" x14ac:dyDescent="0.2"/>
    <row r="71" s="105" customFormat="1" x14ac:dyDescent="0.2"/>
    <row r="72" s="105" customFormat="1" x14ac:dyDescent="0.2"/>
    <row r="73" s="105" customFormat="1" x14ac:dyDescent="0.2"/>
    <row r="74" s="105" customFormat="1" x14ac:dyDescent="0.2"/>
    <row r="75" s="105" customFormat="1" x14ac:dyDescent="0.2"/>
    <row r="76" s="105" customFormat="1" x14ac:dyDescent="0.2"/>
    <row r="77" s="105" customFormat="1" x14ac:dyDescent="0.2"/>
    <row r="78" s="105" customFormat="1" x14ac:dyDescent="0.2"/>
    <row r="79" s="105" customFormat="1" x14ac:dyDescent="0.2"/>
    <row r="80" s="105" customFormat="1" x14ac:dyDescent="0.2"/>
    <row r="81" s="105" customFormat="1" x14ac:dyDescent="0.2"/>
  </sheetData>
  <sheetProtection password="A793" sheet="1" objects="1" scenarios="1" formatColumns="0" formatRows="0"/>
  <mergeCells count="3">
    <mergeCell ref="D3:G3"/>
    <mergeCell ref="H3:I3"/>
    <mergeCell ref="C3:C4"/>
  </mergeCells>
  <phoneticPr fontId="5" type="noConversion"/>
  <pageMargins left="0.78740157499999996" right="0.78740157499999996" top="0.984251969" bottom="0.984251969" header="0.4921259845" footer="0.4921259845"/>
  <pageSetup paperSize="9" scale="46" orientation="landscape" r:id="rId1"/>
  <headerFooter alignWithMargins="0">
    <oddHeader>&amp;L &amp;A, Seite &amp;P von &amp;N&amp;R&amp;D</oddHeader>
  </headerFooter>
  <ignoredErrors>
    <ignoredError sqref="G19 G22 G27 G3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tabColor indexed="43"/>
    <pageSetUpPr fitToPage="1"/>
  </sheetPr>
  <dimension ref="A1:N309"/>
  <sheetViews>
    <sheetView showGridLines="0" zoomScale="75" zoomScaleNormal="80" zoomScaleSheetLayoutView="85" workbookViewId="0">
      <pane xSplit="4" ySplit="12" topLeftCell="E13" activePane="bottomRight" state="frozen"/>
      <selection activeCell="D26" sqref="D26"/>
      <selection pane="topRight" activeCell="D26" sqref="D26"/>
      <selection pane="bottomLeft" activeCell="D26" sqref="D26"/>
      <selection pane="bottomRight" activeCell="M5" sqref="M5"/>
    </sheetView>
  </sheetViews>
  <sheetFormatPr baseColWidth="10" defaultRowHeight="14.25" x14ac:dyDescent="0.2"/>
  <cols>
    <col min="1" max="1" width="4.7109375" style="12" customWidth="1"/>
    <col min="2" max="2" width="46.5703125" style="12" customWidth="1"/>
    <col min="3" max="3" width="62.140625" style="13" customWidth="1"/>
    <col min="4" max="4" width="22.140625" style="13" customWidth="1"/>
    <col min="5" max="5" width="20.7109375" style="13" customWidth="1"/>
    <col min="6" max="6" width="26.7109375" style="13" customWidth="1"/>
    <col min="7" max="7" width="10.7109375" style="13" customWidth="1"/>
    <col min="8" max="9" width="26.7109375" style="12" customWidth="1"/>
    <col min="10" max="10" width="4.85546875" style="12" customWidth="1"/>
    <col min="11" max="11" width="28.5703125" style="12" customWidth="1"/>
    <col min="12" max="16384" width="11.42578125" style="12"/>
  </cols>
  <sheetData>
    <row r="1" spans="1:14" ht="15.75" x14ac:dyDescent="0.2">
      <c r="A1" s="150" t="s">
        <v>131</v>
      </c>
      <c r="H1" s="13"/>
      <c r="I1" s="13"/>
    </row>
    <row r="2" spans="1:14" ht="21" customHeight="1" thickBot="1" x14ac:dyDescent="0.25"/>
    <row r="3" spans="1:14" ht="138" customHeight="1" thickTop="1" thickBot="1" x14ac:dyDescent="0.25">
      <c r="A3" s="84"/>
      <c r="B3" s="648" t="s">
        <v>388</v>
      </c>
      <c r="C3" s="649"/>
      <c r="D3" s="649"/>
      <c r="E3" s="649"/>
      <c r="F3" s="649"/>
      <c r="G3" s="649"/>
      <c r="H3" s="649"/>
      <c r="I3" s="649"/>
      <c r="J3" s="649"/>
      <c r="K3" s="650"/>
    </row>
    <row r="4" spans="1:14" s="21" customFormat="1" ht="20.25" customHeight="1" thickTop="1" thickBot="1" x14ac:dyDescent="0.25">
      <c r="A4" s="238"/>
      <c r="B4" s="239"/>
      <c r="C4" s="239"/>
      <c r="D4" s="239"/>
      <c r="E4" s="239"/>
      <c r="F4" s="239"/>
      <c r="G4" s="239"/>
      <c r="H4" s="239"/>
      <c r="I4" s="239"/>
      <c r="J4" s="239"/>
      <c r="K4" s="239"/>
    </row>
    <row r="5" spans="1:14" ht="19.5" customHeight="1" x14ac:dyDescent="0.2">
      <c r="A5" s="105"/>
      <c r="B5" s="498" t="s">
        <v>157</v>
      </c>
      <c r="C5" s="499">
        <f>K10</f>
        <v>0</v>
      </c>
      <c r="H5" s="13"/>
    </row>
    <row r="6" spans="1:14" ht="19.5" customHeight="1" x14ac:dyDescent="0.2">
      <c r="A6" s="105"/>
      <c r="B6" s="500" t="s">
        <v>152</v>
      </c>
      <c r="C6" s="501"/>
      <c r="H6" s="13"/>
    </row>
    <row r="7" spans="1:14" ht="20.25" customHeight="1" thickBot="1" x14ac:dyDescent="0.25">
      <c r="A7" s="105"/>
      <c r="B7" s="480" t="s">
        <v>153</v>
      </c>
      <c r="C7" s="502">
        <f>C6-C5</f>
        <v>0</v>
      </c>
      <c r="H7" s="13"/>
    </row>
    <row r="8" spans="1:14" ht="15.75" thickBot="1" x14ac:dyDescent="0.3">
      <c r="A8" s="105"/>
      <c r="B8" s="107"/>
      <c r="F8" s="85" t="s">
        <v>82</v>
      </c>
      <c r="H8" s="14" t="s">
        <v>68</v>
      </c>
      <c r="I8" s="85" t="s">
        <v>18</v>
      </c>
      <c r="K8" s="15" t="s">
        <v>42</v>
      </c>
    </row>
    <row r="9" spans="1:14" ht="65.25" customHeight="1" x14ac:dyDescent="0.2">
      <c r="B9" s="16" t="s">
        <v>46</v>
      </c>
      <c r="C9" s="11" t="s">
        <v>47</v>
      </c>
      <c r="D9" s="11" t="s">
        <v>17</v>
      </c>
      <c r="E9" s="11" t="s">
        <v>79</v>
      </c>
      <c r="F9" s="11" t="s">
        <v>179</v>
      </c>
      <c r="G9" s="11"/>
      <c r="H9" s="11"/>
      <c r="I9" s="11"/>
      <c r="J9" s="17"/>
      <c r="K9" s="18"/>
      <c r="N9" s="240"/>
    </row>
    <row r="10" spans="1:14" ht="15.75" customHeight="1" x14ac:dyDescent="0.2">
      <c r="F10" s="86">
        <f>'A. Allgemeine Informationen'!C17</f>
        <v>2013</v>
      </c>
      <c r="G10" s="167" t="s">
        <v>48</v>
      </c>
      <c r="H10" s="228">
        <f>DATE('A. Allgemeine Informationen'!C17,1,1)</f>
        <v>41275</v>
      </c>
      <c r="I10" s="226"/>
      <c r="K10" s="20">
        <f>K14+K44+K58+K197+K268+K298+K97+K166</f>
        <v>0</v>
      </c>
    </row>
    <row r="11" spans="1:14" ht="15.75" customHeight="1" x14ac:dyDescent="0.2">
      <c r="G11" s="167" t="s">
        <v>49</v>
      </c>
      <c r="H11" s="228">
        <f>(DATE('A. Allgemeine Informationen'!C17,12,31))</f>
        <v>41639</v>
      </c>
      <c r="I11" s="226"/>
    </row>
    <row r="12" spans="1:14" x14ac:dyDescent="0.2">
      <c r="B12" s="21"/>
      <c r="C12" s="21"/>
      <c r="D12" s="21"/>
      <c r="E12" s="21"/>
      <c r="G12" s="21"/>
      <c r="H12" s="22"/>
      <c r="I12" s="22"/>
    </row>
    <row r="13" spans="1:14" ht="15" x14ac:dyDescent="0.25">
      <c r="B13" s="147" t="s">
        <v>6</v>
      </c>
      <c r="C13" s="21"/>
      <c r="D13" s="21"/>
      <c r="E13" s="21"/>
      <c r="G13" s="21"/>
      <c r="H13" s="22"/>
      <c r="I13" s="22"/>
      <c r="K13" s="24" t="s">
        <v>50</v>
      </c>
    </row>
    <row r="14" spans="1:14" x14ac:dyDescent="0.2">
      <c r="B14" s="25" t="s">
        <v>50</v>
      </c>
      <c r="C14" s="13" t="s">
        <v>19</v>
      </c>
      <c r="D14" s="13" t="s">
        <v>51</v>
      </c>
      <c r="E14" s="13" t="s">
        <v>80</v>
      </c>
      <c r="F14" s="104"/>
      <c r="H14" s="26"/>
      <c r="I14" s="56">
        <f>F14*H14</f>
        <v>0</v>
      </c>
      <c r="K14" s="641">
        <f>SUM(I14:I41)</f>
        <v>0</v>
      </c>
    </row>
    <row r="15" spans="1:14" x14ac:dyDescent="0.2">
      <c r="B15" s="25" t="s">
        <v>50</v>
      </c>
      <c r="C15" s="13" t="s">
        <v>19</v>
      </c>
      <c r="D15" s="13" t="s">
        <v>52</v>
      </c>
      <c r="E15" s="13" t="s">
        <v>81</v>
      </c>
      <c r="F15" s="104"/>
      <c r="H15" s="26"/>
      <c r="I15" s="56">
        <f>F15*H15/100</f>
        <v>0</v>
      </c>
      <c r="K15" s="641"/>
    </row>
    <row r="16" spans="1:14" x14ac:dyDescent="0.2">
      <c r="B16" s="25" t="s">
        <v>50</v>
      </c>
      <c r="C16" s="13" t="s">
        <v>19</v>
      </c>
      <c r="D16" s="13" t="s">
        <v>53</v>
      </c>
      <c r="E16" s="13" t="s">
        <v>80</v>
      </c>
      <c r="F16" s="104"/>
      <c r="H16" s="26"/>
      <c r="I16" s="56">
        <f>F16*H16</f>
        <v>0</v>
      </c>
      <c r="K16" s="641"/>
    </row>
    <row r="17" spans="2:11" x14ac:dyDescent="0.2">
      <c r="B17" s="25" t="s">
        <v>50</v>
      </c>
      <c r="C17" s="13" t="s">
        <v>19</v>
      </c>
      <c r="D17" s="13" t="s">
        <v>54</v>
      </c>
      <c r="E17" s="13" t="s">
        <v>81</v>
      </c>
      <c r="F17" s="104"/>
      <c r="H17" s="26"/>
      <c r="I17" s="56">
        <f>F17*H17/100</f>
        <v>0</v>
      </c>
      <c r="K17" s="641"/>
    </row>
    <row r="18" spans="2:11" x14ac:dyDescent="0.2">
      <c r="B18" s="25" t="s">
        <v>50</v>
      </c>
      <c r="C18" s="13" t="s">
        <v>72</v>
      </c>
      <c r="D18" s="13" t="s">
        <v>51</v>
      </c>
      <c r="E18" s="13" t="s">
        <v>80</v>
      </c>
      <c r="F18" s="104"/>
      <c r="H18" s="26"/>
      <c r="I18" s="56">
        <f>F18*H18</f>
        <v>0</v>
      </c>
      <c r="K18" s="641"/>
    </row>
    <row r="19" spans="2:11" x14ac:dyDescent="0.2">
      <c r="B19" s="25" t="s">
        <v>50</v>
      </c>
      <c r="C19" s="13" t="s">
        <v>72</v>
      </c>
      <c r="D19" s="13" t="s">
        <v>52</v>
      </c>
      <c r="E19" s="13" t="s">
        <v>81</v>
      </c>
      <c r="F19" s="104"/>
      <c r="H19" s="26"/>
      <c r="I19" s="56">
        <f>F19*H19/100</f>
        <v>0</v>
      </c>
      <c r="K19" s="641"/>
    </row>
    <row r="20" spans="2:11" x14ac:dyDescent="0.2">
      <c r="B20" s="25" t="s">
        <v>50</v>
      </c>
      <c r="C20" s="13" t="s">
        <v>72</v>
      </c>
      <c r="D20" s="13" t="s">
        <v>53</v>
      </c>
      <c r="E20" s="13" t="s">
        <v>80</v>
      </c>
      <c r="F20" s="104"/>
      <c r="H20" s="26"/>
      <c r="I20" s="56">
        <f>F20*H20</f>
        <v>0</v>
      </c>
      <c r="K20" s="641"/>
    </row>
    <row r="21" spans="2:11" x14ac:dyDescent="0.2">
      <c r="B21" s="25" t="s">
        <v>50</v>
      </c>
      <c r="C21" s="13" t="s">
        <v>72</v>
      </c>
      <c r="D21" s="13" t="s">
        <v>54</v>
      </c>
      <c r="E21" s="13" t="s">
        <v>81</v>
      </c>
      <c r="F21" s="104"/>
      <c r="H21" s="26"/>
      <c r="I21" s="56">
        <f>F21*H21/100</f>
        <v>0</v>
      </c>
      <c r="K21" s="641"/>
    </row>
    <row r="22" spans="2:11" x14ac:dyDescent="0.2">
      <c r="B22" s="25" t="s">
        <v>50</v>
      </c>
      <c r="C22" s="13" t="s">
        <v>20</v>
      </c>
      <c r="D22" s="13" t="s">
        <v>51</v>
      </c>
      <c r="E22" s="13" t="s">
        <v>80</v>
      </c>
      <c r="F22" s="104"/>
      <c r="H22" s="26"/>
      <c r="I22" s="56">
        <f>F22*H22</f>
        <v>0</v>
      </c>
      <c r="K22" s="641"/>
    </row>
    <row r="23" spans="2:11" x14ac:dyDescent="0.2">
      <c r="B23" s="25" t="s">
        <v>50</v>
      </c>
      <c r="C23" s="13" t="s">
        <v>20</v>
      </c>
      <c r="D23" s="13" t="s">
        <v>52</v>
      </c>
      <c r="E23" s="13" t="s">
        <v>81</v>
      </c>
      <c r="F23" s="104"/>
      <c r="H23" s="26"/>
      <c r="I23" s="56">
        <f>F23*H23/100</f>
        <v>0</v>
      </c>
      <c r="K23" s="641"/>
    </row>
    <row r="24" spans="2:11" x14ac:dyDescent="0.2">
      <c r="B24" s="25" t="s">
        <v>50</v>
      </c>
      <c r="C24" s="13" t="s">
        <v>20</v>
      </c>
      <c r="D24" s="13" t="s">
        <v>53</v>
      </c>
      <c r="E24" s="13" t="s">
        <v>80</v>
      </c>
      <c r="F24" s="104"/>
      <c r="H24" s="26"/>
      <c r="I24" s="56">
        <f>F24*H24</f>
        <v>0</v>
      </c>
      <c r="K24" s="641"/>
    </row>
    <row r="25" spans="2:11" x14ac:dyDescent="0.2">
      <c r="B25" s="25" t="s">
        <v>50</v>
      </c>
      <c r="C25" s="13" t="s">
        <v>20</v>
      </c>
      <c r="D25" s="13" t="s">
        <v>54</v>
      </c>
      <c r="E25" s="13" t="s">
        <v>81</v>
      </c>
      <c r="F25" s="104"/>
      <c r="H25" s="26"/>
      <c r="I25" s="56">
        <f>F25*H25/100</f>
        <v>0</v>
      </c>
      <c r="K25" s="641"/>
    </row>
    <row r="26" spans="2:11" x14ac:dyDescent="0.2">
      <c r="B26" s="25" t="s">
        <v>50</v>
      </c>
      <c r="C26" s="13" t="s">
        <v>73</v>
      </c>
      <c r="D26" s="13" t="s">
        <v>51</v>
      </c>
      <c r="E26" s="13" t="s">
        <v>80</v>
      </c>
      <c r="F26" s="104"/>
      <c r="H26" s="26"/>
      <c r="I26" s="56">
        <f>F26*H26</f>
        <v>0</v>
      </c>
      <c r="K26" s="641"/>
    </row>
    <row r="27" spans="2:11" x14ac:dyDescent="0.2">
      <c r="B27" s="25" t="s">
        <v>50</v>
      </c>
      <c r="C27" s="13" t="s">
        <v>73</v>
      </c>
      <c r="D27" s="13" t="s">
        <v>52</v>
      </c>
      <c r="E27" s="13" t="s">
        <v>81</v>
      </c>
      <c r="F27" s="104"/>
      <c r="H27" s="26"/>
      <c r="I27" s="56">
        <f>F27*H27/100</f>
        <v>0</v>
      </c>
      <c r="K27" s="641"/>
    </row>
    <row r="28" spans="2:11" x14ac:dyDescent="0.2">
      <c r="B28" s="25" t="s">
        <v>50</v>
      </c>
      <c r="C28" s="13" t="s">
        <v>73</v>
      </c>
      <c r="D28" s="13" t="s">
        <v>53</v>
      </c>
      <c r="E28" s="13" t="s">
        <v>80</v>
      </c>
      <c r="F28" s="104"/>
      <c r="H28" s="26"/>
      <c r="I28" s="56">
        <f>F28*H28</f>
        <v>0</v>
      </c>
      <c r="K28" s="641"/>
    </row>
    <row r="29" spans="2:11" x14ac:dyDescent="0.2">
      <c r="B29" s="25" t="s">
        <v>50</v>
      </c>
      <c r="C29" s="13" t="s">
        <v>73</v>
      </c>
      <c r="D29" s="13" t="s">
        <v>54</v>
      </c>
      <c r="E29" s="13" t="s">
        <v>81</v>
      </c>
      <c r="F29" s="104"/>
      <c r="H29" s="26"/>
      <c r="I29" s="56">
        <f>F29*H29/100</f>
        <v>0</v>
      </c>
      <c r="K29" s="641"/>
    </row>
    <row r="30" spans="2:11" x14ac:dyDescent="0.2">
      <c r="B30" s="25" t="s">
        <v>50</v>
      </c>
      <c r="C30" s="13" t="s">
        <v>21</v>
      </c>
      <c r="D30" s="13" t="s">
        <v>51</v>
      </c>
      <c r="E30" s="13" t="s">
        <v>80</v>
      </c>
      <c r="F30" s="104"/>
      <c r="H30" s="26"/>
      <c r="I30" s="56">
        <f>F30*H30</f>
        <v>0</v>
      </c>
      <c r="K30" s="641"/>
    </row>
    <row r="31" spans="2:11" x14ac:dyDescent="0.2">
      <c r="B31" s="25" t="s">
        <v>50</v>
      </c>
      <c r="C31" s="13" t="s">
        <v>21</v>
      </c>
      <c r="D31" s="13" t="s">
        <v>52</v>
      </c>
      <c r="E31" s="13" t="s">
        <v>81</v>
      </c>
      <c r="F31" s="104"/>
      <c r="H31" s="26"/>
      <c r="I31" s="56">
        <f>F31*H31/100</f>
        <v>0</v>
      </c>
      <c r="K31" s="641"/>
    </row>
    <row r="32" spans="2:11" x14ac:dyDescent="0.2">
      <c r="B32" s="25" t="s">
        <v>50</v>
      </c>
      <c r="C32" s="13" t="s">
        <v>21</v>
      </c>
      <c r="D32" s="13" t="s">
        <v>53</v>
      </c>
      <c r="E32" s="13" t="s">
        <v>80</v>
      </c>
      <c r="F32" s="104"/>
      <c r="H32" s="26"/>
      <c r="I32" s="56">
        <f>F32*H32</f>
        <v>0</v>
      </c>
      <c r="K32" s="641"/>
    </row>
    <row r="33" spans="2:11" x14ac:dyDescent="0.2">
      <c r="B33" s="25" t="s">
        <v>50</v>
      </c>
      <c r="C33" s="13" t="s">
        <v>21</v>
      </c>
      <c r="D33" s="13" t="s">
        <v>54</v>
      </c>
      <c r="E33" s="13" t="s">
        <v>81</v>
      </c>
      <c r="F33" s="104"/>
      <c r="H33" s="26"/>
      <c r="I33" s="56">
        <f>F33*H33/100</f>
        <v>0</v>
      </c>
      <c r="K33" s="641"/>
    </row>
    <row r="34" spans="2:11" x14ac:dyDescent="0.2">
      <c r="B34" s="25" t="s">
        <v>50</v>
      </c>
      <c r="C34" s="13" t="s">
        <v>74</v>
      </c>
      <c r="D34" s="13" t="s">
        <v>51</v>
      </c>
      <c r="E34" s="13" t="s">
        <v>80</v>
      </c>
      <c r="F34" s="104"/>
      <c r="H34" s="26"/>
      <c r="I34" s="56">
        <f>F34*H34</f>
        <v>0</v>
      </c>
      <c r="K34" s="641"/>
    </row>
    <row r="35" spans="2:11" x14ac:dyDescent="0.2">
      <c r="B35" s="25" t="s">
        <v>50</v>
      </c>
      <c r="C35" s="13" t="s">
        <v>74</v>
      </c>
      <c r="D35" s="13" t="s">
        <v>52</v>
      </c>
      <c r="E35" s="13" t="s">
        <v>81</v>
      </c>
      <c r="F35" s="104"/>
      <c r="H35" s="26"/>
      <c r="I35" s="56">
        <f>F35*H35/100</f>
        <v>0</v>
      </c>
      <c r="K35" s="641"/>
    </row>
    <row r="36" spans="2:11" x14ac:dyDescent="0.2">
      <c r="B36" s="25" t="s">
        <v>50</v>
      </c>
      <c r="C36" s="13" t="s">
        <v>74</v>
      </c>
      <c r="D36" s="13" t="s">
        <v>53</v>
      </c>
      <c r="E36" s="13" t="s">
        <v>80</v>
      </c>
      <c r="F36" s="104"/>
      <c r="H36" s="26"/>
      <c r="I36" s="56">
        <f>F36*H36</f>
        <v>0</v>
      </c>
      <c r="K36" s="641"/>
    </row>
    <row r="37" spans="2:11" x14ac:dyDescent="0.2">
      <c r="B37" s="25" t="s">
        <v>50</v>
      </c>
      <c r="C37" s="13" t="s">
        <v>74</v>
      </c>
      <c r="D37" s="13" t="s">
        <v>54</v>
      </c>
      <c r="E37" s="13" t="s">
        <v>81</v>
      </c>
      <c r="F37" s="104"/>
      <c r="H37" s="26"/>
      <c r="I37" s="56">
        <f>F37*H37/100</f>
        <v>0</v>
      </c>
      <c r="K37" s="641"/>
    </row>
    <row r="38" spans="2:11" x14ac:dyDescent="0.2">
      <c r="B38" s="25" t="s">
        <v>50</v>
      </c>
      <c r="C38" s="13" t="s">
        <v>22</v>
      </c>
      <c r="D38" s="13" t="s">
        <v>51</v>
      </c>
      <c r="E38" s="13" t="s">
        <v>80</v>
      </c>
      <c r="F38" s="104"/>
      <c r="H38" s="26"/>
      <c r="I38" s="56">
        <f>F38*H38</f>
        <v>0</v>
      </c>
      <c r="K38" s="641"/>
    </row>
    <row r="39" spans="2:11" x14ac:dyDescent="0.2">
      <c r="B39" s="25" t="s">
        <v>50</v>
      </c>
      <c r="C39" s="13" t="s">
        <v>22</v>
      </c>
      <c r="D39" s="13" t="s">
        <v>52</v>
      </c>
      <c r="E39" s="13" t="s">
        <v>81</v>
      </c>
      <c r="F39" s="104"/>
      <c r="H39" s="26"/>
      <c r="I39" s="56">
        <f>F39*H39/100</f>
        <v>0</v>
      </c>
      <c r="K39" s="641"/>
    </row>
    <row r="40" spans="2:11" x14ac:dyDescent="0.2">
      <c r="B40" s="25" t="s">
        <v>50</v>
      </c>
      <c r="C40" s="13" t="s">
        <v>22</v>
      </c>
      <c r="D40" s="13" t="s">
        <v>53</v>
      </c>
      <c r="E40" s="13" t="s">
        <v>80</v>
      </c>
      <c r="F40" s="104"/>
      <c r="H40" s="26"/>
      <c r="I40" s="56">
        <f>F40*H40</f>
        <v>0</v>
      </c>
      <c r="K40" s="641"/>
    </row>
    <row r="41" spans="2:11" x14ac:dyDescent="0.2">
      <c r="B41" s="25" t="s">
        <v>50</v>
      </c>
      <c r="C41" s="13" t="s">
        <v>22</v>
      </c>
      <c r="D41" s="13" t="s">
        <v>54</v>
      </c>
      <c r="E41" s="13" t="s">
        <v>81</v>
      </c>
      <c r="F41" s="104"/>
      <c r="H41" s="26"/>
      <c r="I41" s="56">
        <f>F41*H41/100</f>
        <v>0</v>
      </c>
      <c r="K41" s="641"/>
    </row>
    <row r="42" spans="2:11" ht="25.5" customHeight="1" x14ac:dyDescent="0.2">
      <c r="B42" s="25"/>
      <c r="H42" s="27"/>
      <c r="I42" s="27"/>
    </row>
    <row r="43" spans="2:11" ht="15" x14ac:dyDescent="0.25">
      <c r="B43" s="146" t="s">
        <v>5</v>
      </c>
      <c r="H43" s="27"/>
      <c r="I43" s="27"/>
      <c r="K43" s="24" t="s">
        <v>69</v>
      </c>
    </row>
    <row r="44" spans="2:11" x14ac:dyDescent="0.2">
      <c r="B44" s="25" t="s">
        <v>50</v>
      </c>
      <c r="C44" s="23" t="s">
        <v>75</v>
      </c>
      <c r="D44" s="23" t="s">
        <v>23</v>
      </c>
      <c r="E44" s="23" t="s">
        <v>24</v>
      </c>
      <c r="F44" s="104"/>
      <c r="G44" s="23"/>
      <c r="H44" s="104"/>
      <c r="I44" s="56">
        <f>$F44*H44</f>
        <v>0</v>
      </c>
      <c r="K44" s="641">
        <f>SUM(I44:I55)</f>
        <v>0</v>
      </c>
    </row>
    <row r="45" spans="2:11" x14ac:dyDescent="0.2">
      <c r="B45" s="25" t="s">
        <v>50</v>
      </c>
      <c r="C45" s="23" t="s">
        <v>75</v>
      </c>
      <c r="D45" s="23" t="s">
        <v>55</v>
      </c>
      <c r="E45" s="23" t="s">
        <v>81</v>
      </c>
      <c r="F45" s="104"/>
      <c r="G45" s="23"/>
      <c r="H45" s="104"/>
      <c r="I45" s="56">
        <f>$F45*H45/100</f>
        <v>0</v>
      </c>
      <c r="K45" s="641"/>
    </row>
    <row r="46" spans="2:11" ht="25.5" customHeight="1" x14ac:dyDescent="0.2">
      <c r="B46" s="25"/>
      <c r="C46" s="23"/>
      <c r="D46" s="23"/>
      <c r="E46" s="23"/>
      <c r="G46" s="23"/>
      <c r="H46" s="27"/>
      <c r="I46" s="57"/>
      <c r="K46" s="641"/>
    </row>
    <row r="47" spans="2:11" ht="15" x14ac:dyDescent="0.2">
      <c r="B47" s="147" t="s">
        <v>8</v>
      </c>
      <c r="C47" s="23"/>
      <c r="D47" s="23"/>
      <c r="E47" s="23"/>
      <c r="G47" s="23"/>
      <c r="H47" s="27"/>
      <c r="I47" s="57"/>
      <c r="K47" s="641"/>
    </row>
    <row r="48" spans="2:11" x14ac:dyDescent="0.2">
      <c r="B48" s="25" t="s">
        <v>56</v>
      </c>
      <c r="C48" s="13" t="s">
        <v>21</v>
      </c>
      <c r="D48" s="13" t="s">
        <v>55</v>
      </c>
      <c r="E48" s="13" t="s">
        <v>81</v>
      </c>
      <c r="F48" s="104"/>
      <c r="H48" s="104"/>
      <c r="I48" s="56">
        <f>F48*H48/100</f>
        <v>0</v>
      </c>
      <c r="K48" s="641"/>
    </row>
    <row r="49" spans="2:11" x14ac:dyDescent="0.2">
      <c r="B49" s="25" t="s">
        <v>56</v>
      </c>
      <c r="C49" s="13" t="s">
        <v>74</v>
      </c>
      <c r="D49" s="13" t="s">
        <v>55</v>
      </c>
      <c r="E49" s="13" t="s">
        <v>81</v>
      </c>
      <c r="F49" s="104"/>
      <c r="H49" s="104"/>
      <c r="I49" s="56">
        <f>F49*H49/100</f>
        <v>0</v>
      </c>
      <c r="K49" s="641"/>
    </row>
    <row r="50" spans="2:11" x14ac:dyDescent="0.2">
      <c r="B50" s="25" t="s">
        <v>56</v>
      </c>
      <c r="C50" s="23" t="s">
        <v>75</v>
      </c>
      <c r="D50" s="13" t="s">
        <v>55</v>
      </c>
      <c r="E50" s="13" t="s">
        <v>81</v>
      </c>
      <c r="F50" s="104"/>
      <c r="H50" s="104"/>
      <c r="I50" s="56">
        <f>F50*H50/100</f>
        <v>0</v>
      </c>
      <c r="K50" s="641"/>
    </row>
    <row r="51" spans="2:11" ht="25.5" customHeight="1" x14ac:dyDescent="0.2">
      <c r="B51" s="25"/>
      <c r="C51" s="23"/>
      <c r="H51" s="27"/>
      <c r="I51" s="57"/>
      <c r="K51" s="641"/>
    </row>
    <row r="52" spans="2:11" ht="15" x14ac:dyDescent="0.2">
      <c r="B52" s="147" t="s">
        <v>7</v>
      </c>
      <c r="C52" s="23"/>
      <c r="H52" s="27"/>
      <c r="I52" s="57"/>
      <c r="K52" s="641"/>
    </row>
    <row r="53" spans="2:11" x14ac:dyDescent="0.2">
      <c r="B53" s="25" t="s">
        <v>57</v>
      </c>
      <c r="C53" s="13" t="s">
        <v>21</v>
      </c>
      <c r="D53" s="13" t="s">
        <v>55</v>
      </c>
      <c r="E53" s="13" t="s">
        <v>81</v>
      </c>
      <c r="F53" s="104"/>
      <c r="H53" s="104"/>
      <c r="I53" s="56">
        <f>F53*H53/100</f>
        <v>0</v>
      </c>
      <c r="K53" s="641"/>
    </row>
    <row r="54" spans="2:11" x14ac:dyDescent="0.2">
      <c r="B54" s="25" t="s">
        <v>57</v>
      </c>
      <c r="C54" s="13" t="s">
        <v>74</v>
      </c>
      <c r="D54" s="13" t="s">
        <v>55</v>
      </c>
      <c r="E54" s="13" t="s">
        <v>81</v>
      </c>
      <c r="F54" s="104"/>
      <c r="H54" s="104"/>
      <c r="I54" s="56">
        <f>F54*H54/100</f>
        <v>0</v>
      </c>
      <c r="K54" s="641"/>
    </row>
    <row r="55" spans="2:11" x14ac:dyDescent="0.2">
      <c r="B55" s="25" t="s">
        <v>57</v>
      </c>
      <c r="C55" s="23" t="s">
        <v>75</v>
      </c>
      <c r="D55" s="13" t="s">
        <v>55</v>
      </c>
      <c r="E55" s="13" t="s">
        <v>81</v>
      </c>
      <c r="F55" s="104"/>
      <c r="H55" s="104"/>
      <c r="I55" s="56">
        <f>F55*H55/100</f>
        <v>0</v>
      </c>
      <c r="K55" s="641"/>
    </row>
    <row r="56" spans="2:11" ht="29.25" customHeight="1" x14ac:dyDescent="0.2">
      <c r="B56" s="25"/>
      <c r="H56" s="27"/>
      <c r="I56" s="57"/>
    </row>
    <row r="57" spans="2:11" ht="30" x14ac:dyDescent="0.25">
      <c r="B57" s="147" t="s">
        <v>9</v>
      </c>
      <c r="H57" s="27"/>
      <c r="I57" s="57"/>
      <c r="K57" s="24" t="s">
        <v>70</v>
      </c>
    </row>
    <row r="58" spans="2:11" x14ac:dyDescent="0.2">
      <c r="B58" s="25" t="s">
        <v>25</v>
      </c>
      <c r="C58" s="13" t="s">
        <v>19</v>
      </c>
      <c r="D58" s="23" t="s">
        <v>58</v>
      </c>
      <c r="E58" s="23" t="s">
        <v>80</v>
      </c>
      <c r="F58" s="104"/>
      <c r="G58" s="23"/>
      <c r="H58" s="104"/>
      <c r="I58" s="56">
        <f>F58*H58</f>
        <v>0</v>
      </c>
      <c r="K58" s="641">
        <f>SUM(I58:I94)</f>
        <v>0</v>
      </c>
    </row>
    <row r="59" spans="2:11" x14ac:dyDescent="0.2">
      <c r="B59" s="25" t="s">
        <v>25</v>
      </c>
      <c r="C59" s="13" t="s">
        <v>19</v>
      </c>
      <c r="D59" s="23" t="s">
        <v>55</v>
      </c>
      <c r="E59" s="23" t="s">
        <v>81</v>
      </c>
      <c r="F59" s="104"/>
      <c r="G59" s="23"/>
      <c r="H59" s="104"/>
      <c r="I59" s="56">
        <f>F59*H59/100</f>
        <v>0</v>
      </c>
      <c r="K59" s="641"/>
    </row>
    <row r="60" spans="2:11" x14ac:dyDescent="0.2">
      <c r="B60" s="25" t="s">
        <v>25</v>
      </c>
      <c r="C60" s="13" t="s">
        <v>72</v>
      </c>
      <c r="D60" s="23" t="s">
        <v>58</v>
      </c>
      <c r="E60" s="23" t="s">
        <v>80</v>
      </c>
      <c r="F60" s="104"/>
      <c r="G60" s="23"/>
      <c r="H60" s="104"/>
      <c r="I60" s="56">
        <f>F60*H60</f>
        <v>0</v>
      </c>
      <c r="K60" s="641"/>
    </row>
    <row r="61" spans="2:11" x14ac:dyDescent="0.2">
      <c r="B61" s="25" t="s">
        <v>25</v>
      </c>
      <c r="C61" s="13" t="s">
        <v>72</v>
      </c>
      <c r="D61" s="23" t="s">
        <v>55</v>
      </c>
      <c r="E61" s="23" t="s">
        <v>81</v>
      </c>
      <c r="F61" s="104"/>
      <c r="G61" s="23"/>
      <c r="H61" s="104"/>
      <c r="I61" s="56">
        <f>F61*H61/100</f>
        <v>0</v>
      </c>
      <c r="K61" s="641"/>
    </row>
    <row r="62" spans="2:11" x14ac:dyDescent="0.2">
      <c r="B62" s="25" t="s">
        <v>25</v>
      </c>
      <c r="C62" s="13" t="s">
        <v>20</v>
      </c>
      <c r="D62" s="23" t="s">
        <v>58</v>
      </c>
      <c r="E62" s="23" t="s">
        <v>80</v>
      </c>
      <c r="F62" s="104"/>
      <c r="G62" s="23"/>
      <c r="H62" s="104"/>
      <c r="I62" s="56">
        <f>F62*H62</f>
        <v>0</v>
      </c>
      <c r="K62" s="641"/>
    </row>
    <row r="63" spans="2:11" x14ac:dyDescent="0.2">
      <c r="B63" s="25" t="s">
        <v>25</v>
      </c>
      <c r="C63" s="13" t="s">
        <v>20</v>
      </c>
      <c r="D63" s="23" t="s">
        <v>55</v>
      </c>
      <c r="E63" s="23" t="s">
        <v>81</v>
      </c>
      <c r="F63" s="104"/>
      <c r="G63" s="23"/>
      <c r="H63" s="104"/>
      <c r="I63" s="56">
        <f>F63*H63/100</f>
        <v>0</v>
      </c>
      <c r="K63" s="641"/>
    </row>
    <row r="64" spans="2:11" x14ac:dyDescent="0.2">
      <c r="B64" s="25" t="s">
        <v>25</v>
      </c>
      <c r="C64" s="13" t="s">
        <v>73</v>
      </c>
      <c r="D64" s="23" t="s">
        <v>58</v>
      </c>
      <c r="E64" s="23" t="s">
        <v>80</v>
      </c>
      <c r="F64" s="104"/>
      <c r="G64" s="23"/>
      <c r="H64" s="104"/>
      <c r="I64" s="56">
        <f>F64*H64</f>
        <v>0</v>
      </c>
      <c r="K64" s="641"/>
    </row>
    <row r="65" spans="2:11" x14ac:dyDescent="0.2">
      <c r="B65" s="25" t="s">
        <v>25</v>
      </c>
      <c r="C65" s="13" t="s">
        <v>73</v>
      </c>
      <c r="D65" s="23" t="s">
        <v>55</v>
      </c>
      <c r="E65" s="23" t="s">
        <v>81</v>
      </c>
      <c r="F65" s="104"/>
      <c r="G65" s="23"/>
      <c r="H65" s="104"/>
      <c r="I65" s="56">
        <f>F65*H65/100</f>
        <v>0</v>
      </c>
      <c r="K65" s="641"/>
    </row>
    <row r="66" spans="2:11" x14ac:dyDescent="0.2">
      <c r="B66" s="25" t="s">
        <v>25</v>
      </c>
      <c r="C66" s="13" t="s">
        <v>21</v>
      </c>
      <c r="D66" s="23" t="s">
        <v>58</v>
      </c>
      <c r="E66" s="23" t="s">
        <v>80</v>
      </c>
      <c r="F66" s="104"/>
      <c r="G66" s="23"/>
      <c r="H66" s="104"/>
      <c r="I66" s="56">
        <f>F66*H66</f>
        <v>0</v>
      </c>
      <c r="K66" s="641"/>
    </row>
    <row r="67" spans="2:11" x14ac:dyDescent="0.2">
      <c r="B67" s="25" t="s">
        <v>25</v>
      </c>
      <c r="C67" s="13" t="s">
        <v>21</v>
      </c>
      <c r="D67" s="23" t="s">
        <v>55</v>
      </c>
      <c r="E67" s="23" t="s">
        <v>81</v>
      </c>
      <c r="F67" s="104"/>
      <c r="G67" s="23"/>
      <c r="H67" s="104"/>
      <c r="I67" s="56">
        <f>F67*H67/100</f>
        <v>0</v>
      </c>
      <c r="K67" s="641"/>
    </row>
    <row r="68" spans="2:11" x14ac:dyDescent="0.2">
      <c r="B68" s="25" t="s">
        <v>25</v>
      </c>
      <c r="C68" s="13" t="s">
        <v>74</v>
      </c>
      <c r="D68" s="23" t="s">
        <v>58</v>
      </c>
      <c r="E68" s="23" t="s">
        <v>80</v>
      </c>
      <c r="F68" s="104"/>
      <c r="G68" s="23"/>
      <c r="H68" s="104"/>
      <c r="I68" s="56">
        <f>F68*H68</f>
        <v>0</v>
      </c>
      <c r="K68" s="641"/>
    </row>
    <row r="69" spans="2:11" x14ac:dyDescent="0.2">
      <c r="B69" s="25" t="s">
        <v>25</v>
      </c>
      <c r="C69" s="13" t="s">
        <v>74</v>
      </c>
      <c r="D69" s="23" t="s">
        <v>55</v>
      </c>
      <c r="E69" s="23" t="s">
        <v>81</v>
      </c>
      <c r="F69" s="104"/>
      <c r="G69" s="23"/>
      <c r="H69" s="104"/>
      <c r="I69" s="56">
        <f>F69*H69/100</f>
        <v>0</v>
      </c>
      <c r="K69" s="641"/>
    </row>
    <row r="70" spans="2:11" x14ac:dyDescent="0.2">
      <c r="B70" s="25" t="s">
        <v>25</v>
      </c>
      <c r="C70" s="13" t="s">
        <v>22</v>
      </c>
      <c r="D70" s="23" t="s">
        <v>58</v>
      </c>
      <c r="E70" s="23" t="s">
        <v>80</v>
      </c>
      <c r="F70" s="104"/>
      <c r="G70" s="23"/>
      <c r="H70" s="104"/>
      <c r="I70" s="56">
        <f>F70*H70</f>
        <v>0</v>
      </c>
      <c r="K70" s="641"/>
    </row>
    <row r="71" spans="2:11" x14ac:dyDescent="0.2">
      <c r="B71" s="25" t="s">
        <v>25</v>
      </c>
      <c r="C71" s="13" t="s">
        <v>22</v>
      </c>
      <c r="D71" s="23" t="s">
        <v>55</v>
      </c>
      <c r="E71" s="23" t="s">
        <v>81</v>
      </c>
      <c r="F71" s="104"/>
      <c r="G71" s="23"/>
      <c r="H71" s="104"/>
      <c r="I71" s="56">
        <f>F71*H71/100</f>
        <v>0</v>
      </c>
      <c r="K71" s="641"/>
    </row>
    <row r="72" spans="2:11" ht="25.5" customHeight="1" x14ac:dyDescent="0.2">
      <c r="B72" s="25"/>
      <c r="H72" s="27"/>
      <c r="I72" s="57"/>
      <c r="K72" s="641"/>
    </row>
    <row r="73" spans="2:11" ht="15" x14ac:dyDescent="0.2">
      <c r="B73" s="147" t="s">
        <v>10</v>
      </c>
      <c r="H73" s="27"/>
      <c r="I73" s="57"/>
      <c r="K73" s="641"/>
    </row>
    <row r="74" spans="2:11" x14ac:dyDescent="0.2">
      <c r="B74" s="25" t="s">
        <v>26</v>
      </c>
      <c r="C74" s="13" t="s">
        <v>19</v>
      </c>
      <c r="D74" s="23" t="s">
        <v>59</v>
      </c>
      <c r="E74" s="23" t="s">
        <v>80</v>
      </c>
      <c r="F74" s="104"/>
      <c r="G74" s="23"/>
      <c r="H74" s="104"/>
      <c r="I74" s="56">
        <f>F74*H74</f>
        <v>0</v>
      </c>
      <c r="K74" s="641"/>
    </row>
    <row r="75" spans="2:11" x14ac:dyDescent="0.2">
      <c r="B75" s="25" t="s">
        <v>26</v>
      </c>
      <c r="C75" s="13" t="s">
        <v>19</v>
      </c>
      <c r="D75" s="23" t="s">
        <v>60</v>
      </c>
      <c r="E75" s="23" t="s">
        <v>80</v>
      </c>
      <c r="F75" s="104"/>
      <c r="G75" s="23"/>
      <c r="H75" s="104"/>
      <c r="I75" s="56">
        <f t="shared" ref="I75:I94" si="0">F75*H75</f>
        <v>0</v>
      </c>
      <c r="K75" s="641"/>
    </row>
    <row r="76" spans="2:11" x14ac:dyDescent="0.2">
      <c r="B76" s="25" t="s">
        <v>26</v>
      </c>
      <c r="C76" s="13" t="s">
        <v>19</v>
      </c>
      <c r="D76" s="23" t="s">
        <v>61</v>
      </c>
      <c r="E76" s="23" t="s">
        <v>80</v>
      </c>
      <c r="F76" s="104"/>
      <c r="G76" s="23"/>
      <c r="H76" s="104"/>
      <c r="I76" s="56">
        <f t="shared" si="0"/>
        <v>0</v>
      </c>
      <c r="K76" s="641"/>
    </row>
    <row r="77" spans="2:11" x14ac:dyDescent="0.2">
      <c r="B77" s="25" t="s">
        <v>26</v>
      </c>
      <c r="C77" s="13" t="s">
        <v>72</v>
      </c>
      <c r="D77" s="23" t="s">
        <v>59</v>
      </c>
      <c r="E77" s="23" t="s">
        <v>80</v>
      </c>
      <c r="F77" s="104"/>
      <c r="G77" s="23"/>
      <c r="H77" s="104"/>
      <c r="I77" s="56">
        <f t="shared" si="0"/>
        <v>0</v>
      </c>
      <c r="K77" s="641"/>
    </row>
    <row r="78" spans="2:11" x14ac:dyDescent="0.2">
      <c r="B78" s="25" t="s">
        <v>26</v>
      </c>
      <c r="C78" s="13" t="s">
        <v>72</v>
      </c>
      <c r="D78" s="23" t="s">
        <v>60</v>
      </c>
      <c r="E78" s="23" t="s">
        <v>80</v>
      </c>
      <c r="F78" s="104"/>
      <c r="G78" s="23"/>
      <c r="H78" s="104"/>
      <c r="I78" s="56">
        <f t="shared" si="0"/>
        <v>0</v>
      </c>
      <c r="K78" s="641"/>
    </row>
    <row r="79" spans="2:11" x14ac:dyDescent="0.2">
      <c r="B79" s="25" t="s">
        <v>26</v>
      </c>
      <c r="C79" s="13" t="s">
        <v>72</v>
      </c>
      <c r="D79" s="23" t="s">
        <v>61</v>
      </c>
      <c r="E79" s="23" t="s">
        <v>80</v>
      </c>
      <c r="F79" s="104"/>
      <c r="G79" s="23"/>
      <c r="H79" s="104"/>
      <c r="I79" s="56">
        <f t="shared" si="0"/>
        <v>0</v>
      </c>
      <c r="K79" s="641"/>
    </row>
    <row r="80" spans="2:11" x14ac:dyDescent="0.2">
      <c r="B80" s="25" t="s">
        <v>26</v>
      </c>
      <c r="C80" s="13" t="s">
        <v>20</v>
      </c>
      <c r="D80" s="23" t="s">
        <v>59</v>
      </c>
      <c r="E80" s="23" t="s">
        <v>80</v>
      </c>
      <c r="F80" s="104"/>
      <c r="G80" s="23"/>
      <c r="H80" s="104"/>
      <c r="I80" s="56">
        <f t="shared" si="0"/>
        <v>0</v>
      </c>
      <c r="K80" s="641"/>
    </row>
    <row r="81" spans="1:11" x14ac:dyDescent="0.2">
      <c r="B81" s="25" t="s">
        <v>26</v>
      </c>
      <c r="C81" s="13" t="s">
        <v>20</v>
      </c>
      <c r="D81" s="23" t="s">
        <v>60</v>
      </c>
      <c r="E81" s="23" t="s">
        <v>80</v>
      </c>
      <c r="F81" s="104"/>
      <c r="G81" s="23"/>
      <c r="H81" s="104"/>
      <c r="I81" s="56">
        <f t="shared" si="0"/>
        <v>0</v>
      </c>
      <c r="K81" s="641"/>
    </row>
    <row r="82" spans="1:11" x14ac:dyDescent="0.2">
      <c r="B82" s="25" t="s">
        <v>26</v>
      </c>
      <c r="C82" s="13" t="s">
        <v>20</v>
      </c>
      <c r="D82" s="23" t="s">
        <v>61</v>
      </c>
      <c r="E82" s="23" t="s">
        <v>80</v>
      </c>
      <c r="F82" s="104"/>
      <c r="G82" s="23"/>
      <c r="H82" s="104"/>
      <c r="I82" s="56">
        <f t="shared" si="0"/>
        <v>0</v>
      </c>
      <c r="K82" s="641"/>
    </row>
    <row r="83" spans="1:11" x14ac:dyDescent="0.2">
      <c r="B83" s="25" t="s">
        <v>26</v>
      </c>
      <c r="C83" s="13" t="s">
        <v>73</v>
      </c>
      <c r="D83" s="23" t="s">
        <v>59</v>
      </c>
      <c r="E83" s="23" t="s">
        <v>80</v>
      </c>
      <c r="F83" s="104"/>
      <c r="G83" s="23"/>
      <c r="H83" s="104"/>
      <c r="I83" s="56">
        <f t="shared" si="0"/>
        <v>0</v>
      </c>
      <c r="K83" s="641"/>
    </row>
    <row r="84" spans="1:11" x14ac:dyDescent="0.2">
      <c r="B84" s="25" t="s">
        <v>26</v>
      </c>
      <c r="C84" s="13" t="s">
        <v>73</v>
      </c>
      <c r="D84" s="23" t="s">
        <v>60</v>
      </c>
      <c r="E84" s="23" t="s">
        <v>80</v>
      </c>
      <c r="F84" s="104"/>
      <c r="G84" s="23"/>
      <c r="H84" s="104"/>
      <c r="I84" s="56">
        <f t="shared" si="0"/>
        <v>0</v>
      </c>
      <c r="K84" s="641"/>
    </row>
    <row r="85" spans="1:11" x14ac:dyDescent="0.2">
      <c r="B85" s="25" t="s">
        <v>26</v>
      </c>
      <c r="C85" s="13" t="s">
        <v>73</v>
      </c>
      <c r="D85" s="23" t="s">
        <v>61</v>
      </c>
      <c r="E85" s="23" t="s">
        <v>80</v>
      </c>
      <c r="F85" s="104"/>
      <c r="G85" s="23"/>
      <c r="H85" s="104"/>
      <c r="I85" s="56">
        <f t="shared" si="0"/>
        <v>0</v>
      </c>
      <c r="K85" s="641"/>
    </row>
    <row r="86" spans="1:11" x14ac:dyDescent="0.2">
      <c r="B86" s="25" t="s">
        <v>26</v>
      </c>
      <c r="C86" s="13" t="s">
        <v>21</v>
      </c>
      <c r="D86" s="23" t="s">
        <v>59</v>
      </c>
      <c r="E86" s="23" t="s">
        <v>80</v>
      </c>
      <c r="F86" s="104"/>
      <c r="G86" s="23"/>
      <c r="H86" s="104"/>
      <c r="I86" s="56">
        <f t="shared" si="0"/>
        <v>0</v>
      </c>
      <c r="K86" s="641"/>
    </row>
    <row r="87" spans="1:11" x14ac:dyDescent="0.2">
      <c r="B87" s="25" t="s">
        <v>26</v>
      </c>
      <c r="C87" s="13" t="s">
        <v>21</v>
      </c>
      <c r="D87" s="23" t="s">
        <v>60</v>
      </c>
      <c r="E87" s="23" t="s">
        <v>80</v>
      </c>
      <c r="F87" s="104"/>
      <c r="G87" s="23"/>
      <c r="H87" s="104"/>
      <c r="I87" s="56">
        <f t="shared" si="0"/>
        <v>0</v>
      </c>
      <c r="K87" s="641"/>
    </row>
    <row r="88" spans="1:11" x14ac:dyDescent="0.2">
      <c r="A88" s="651"/>
      <c r="B88" s="25" t="s">
        <v>26</v>
      </c>
      <c r="C88" s="13" t="s">
        <v>21</v>
      </c>
      <c r="D88" s="23" t="s">
        <v>61</v>
      </c>
      <c r="E88" s="23" t="s">
        <v>80</v>
      </c>
      <c r="F88" s="104"/>
      <c r="G88" s="23"/>
      <c r="H88" s="104"/>
      <c r="I88" s="56">
        <f t="shared" si="0"/>
        <v>0</v>
      </c>
      <c r="K88" s="641"/>
    </row>
    <row r="89" spans="1:11" x14ac:dyDescent="0.2">
      <c r="A89" s="651"/>
      <c r="B89" s="25" t="s">
        <v>26</v>
      </c>
      <c r="C89" s="13" t="s">
        <v>74</v>
      </c>
      <c r="D89" s="23" t="s">
        <v>59</v>
      </c>
      <c r="E89" s="23" t="s">
        <v>80</v>
      </c>
      <c r="F89" s="104"/>
      <c r="G89" s="23"/>
      <c r="H89" s="104"/>
      <c r="I89" s="56">
        <f t="shared" si="0"/>
        <v>0</v>
      </c>
      <c r="K89" s="641"/>
    </row>
    <row r="90" spans="1:11" x14ac:dyDescent="0.2">
      <c r="A90" s="651"/>
      <c r="B90" s="25" t="s">
        <v>26</v>
      </c>
      <c r="C90" s="13" t="s">
        <v>74</v>
      </c>
      <c r="D90" s="23" t="s">
        <v>60</v>
      </c>
      <c r="E90" s="23" t="s">
        <v>80</v>
      </c>
      <c r="F90" s="104"/>
      <c r="G90" s="23"/>
      <c r="H90" s="104"/>
      <c r="I90" s="56">
        <f t="shared" si="0"/>
        <v>0</v>
      </c>
      <c r="K90" s="641"/>
    </row>
    <row r="91" spans="1:11" x14ac:dyDescent="0.2">
      <c r="A91" s="651"/>
      <c r="B91" s="25" t="s">
        <v>26</v>
      </c>
      <c r="C91" s="13" t="s">
        <v>74</v>
      </c>
      <c r="D91" s="23" t="s">
        <v>61</v>
      </c>
      <c r="E91" s="23" t="s">
        <v>80</v>
      </c>
      <c r="F91" s="104"/>
      <c r="G91" s="23"/>
      <c r="H91" s="104"/>
      <c r="I91" s="56">
        <f t="shared" si="0"/>
        <v>0</v>
      </c>
      <c r="K91" s="641"/>
    </row>
    <row r="92" spans="1:11" x14ac:dyDescent="0.2">
      <c r="A92" s="651"/>
      <c r="B92" s="25" t="s">
        <v>26</v>
      </c>
      <c r="C92" s="13" t="s">
        <v>22</v>
      </c>
      <c r="D92" s="23" t="s">
        <v>59</v>
      </c>
      <c r="E92" s="23" t="s">
        <v>80</v>
      </c>
      <c r="F92" s="104"/>
      <c r="G92" s="23"/>
      <c r="H92" s="104"/>
      <c r="I92" s="56">
        <f t="shared" si="0"/>
        <v>0</v>
      </c>
      <c r="K92" s="641"/>
    </row>
    <row r="93" spans="1:11" x14ac:dyDescent="0.2">
      <c r="A93" s="651"/>
      <c r="B93" s="25" t="s">
        <v>26</v>
      </c>
      <c r="C93" s="13" t="s">
        <v>22</v>
      </c>
      <c r="D93" s="23" t="s">
        <v>60</v>
      </c>
      <c r="E93" s="23" t="s">
        <v>80</v>
      </c>
      <c r="F93" s="104"/>
      <c r="G93" s="23"/>
      <c r="H93" s="104"/>
      <c r="I93" s="56">
        <f t="shared" si="0"/>
        <v>0</v>
      </c>
      <c r="K93" s="641"/>
    </row>
    <row r="94" spans="1:11" x14ac:dyDescent="0.2">
      <c r="A94" s="651"/>
      <c r="B94" s="25" t="s">
        <v>26</v>
      </c>
      <c r="C94" s="13" t="s">
        <v>22</v>
      </c>
      <c r="D94" s="23" t="s">
        <v>61</v>
      </c>
      <c r="E94" s="23" t="s">
        <v>80</v>
      </c>
      <c r="F94" s="104"/>
      <c r="G94" s="23"/>
      <c r="H94" s="104"/>
      <c r="I94" s="56">
        <f t="shared" si="0"/>
        <v>0</v>
      </c>
      <c r="K94" s="641"/>
    </row>
    <row r="95" spans="1:11" ht="15" x14ac:dyDescent="0.2">
      <c r="B95" s="25"/>
      <c r="C95" s="28"/>
      <c r="H95" s="27"/>
      <c r="I95" s="57"/>
    </row>
    <row r="96" spans="1:11" ht="15" x14ac:dyDescent="0.25">
      <c r="B96" s="143" t="s">
        <v>252</v>
      </c>
      <c r="C96" s="28"/>
      <c r="H96" s="27"/>
      <c r="I96" s="57"/>
      <c r="K96" s="24" t="s">
        <v>15</v>
      </c>
    </row>
    <row r="97" spans="1:11" x14ac:dyDescent="0.2">
      <c r="B97" s="90" t="s">
        <v>15</v>
      </c>
      <c r="C97" s="29" t="s">
        <v>156</v>
      </c>
      <c r="E97" s="102" t="s">
        <v>241</v>
      </c>
      <c r="F97" s="104"/>
      <c r="H97" s="104"/>
      <c r="I97" s="56">
        <f>F97*H97</f>
        <v>0</v>
      </c>
      <c r="K97" s="642">
        <f>SUM(I97:I100)+SUM(I105:I163)-I102</f>
        <v>0</v>
      </c>
    </row>
    <row r="98" spans="1:11" x14ac:dyDescent="0.2">
      <c r="A98" s="88"/>
      <c r="B98" s="90" t="s">
        <v>15</v>
      </c>
      <c r="C98" s="29" t="s">
        <v>28</v>
      </c>
      <c r="D98" s="23"/>
      <c r="E98" s="103" t="s">
        <v>241</v>
      </c>
      <c r="F98" s="104"/>
      <c r="G98" s="105"/>
      <c r="H98" s="104"/>
      <c r="I98" s="56">
        <f>F98*H98</f>
        <v>0</v>
      </c>
      <c r="K98" s="643"/>
    </row>
    <row r="99" spans="1:11" x14ac:dyDescent="0.2">
      <c r="A99" s="89"/>
      <c r="B99" s="90" t="s">
        <v>15</v>
      </c>
      <c r="C99" s="29" t="s">
        <v>29</v>
      </c>
      <c r="D99" s="23"/>
      <c r="E99" s="103" t="s">
        <v>241</v>
      </c>
      <c r="F99" s="104"/>
      <c r="G99" s="105"/>
      <c r="H99" s="104"/>
      <c r="I99" s="56">
        <f>F99*H99</f>
        <v>0</v>
      </c>
      <c r="K99" s="643"/>
    </row>
    <row r="100" spans="1:11" x14ac:dyDescent="0.2">
      <c r="A100" s="89"/>
      <c r="B100" s="90" t="s">
        <v>15</v>
      </c>
      <c r="C100" s="108" t="s">
        <v>30</v>
      </c>
      <c r="D100" s="23"/>
      <c r="E100" s="103" t="s">
        <v>241</v>
      </c>
      <c r="F100" s="104"/>
      <c r="G100" s="105"/>
      <c r="H100" s="104"/>
      <c r="I100" s="56">
        <f>F100*H100</f>
        <v>0</v>
      </c>
      <c r="K100" s="643"/>
    </row>
    <row r="101" spans="1:11" x14ac:dyDescent="0.2">
      <c r="A101" s="89"/>
      <c r="B101" s="90" t="s">
        <v>15</v>
      </c>
      <c r="C101" s="234" t="s">
        <v>161</v>
      </c>
      <c r="D101" s="23"/>
      <c r="E101" s="103"/>
      <c r="F101" s="104"/>
      <c r="G101" s="105"/>
      <c r="H101" s="148"/>
      <c r="I101" s="45"/>
      <c r="K101" s="643"/>
    </row>
    <row r="102" spans="1:11" ht="28.5" x14ac:dyDescent="0.2">
      <c r="A102" s="88"/>
      <c r="B102" s="90" t="s">
        <v>15</v>
      </c>
      <c r="C102" s="108" t="s">
        <v>246</v>
      </c>
      <c r="D102" s="23"/>
      <c r="E102" s="103" t="s">
        <v>241</v>
      </c>
      <c r="F102" s="104"/>
      <c r="G102" s="105"/>
      <c r="H102" s="104"/>
      <c r="I102" s="56">
        <f>F102*H102</f>
        <v>0</v>
      </c>
      <c r="K102" s="643"/>
    </row>
    <row r="103" spans="1:11" x14ac:dyDescent="0.2">
      <c r="A103" s="88"/>
      <c r="B103" s="90"/>
      <c r="C103" s="29"/>
      <c r="D103" s="23"/>
      <c r="E103" s="103"/>
      <c r="F103" s="105"/>
      <c r="G103" s="105"/>
      <c r="H103" s="105"/>
      <c r="I103" s="105"/>
      <c r="K103" s="643"/>
    </row>
    <row r="104" spans="1:11" ht="15" x14ac:dyDescent="0.2">
      <c r="A104" s="23"/>
      <c r="B104" s="143" t="s">
        <v>253</v>
      </c>
      <c r="C104" s="31"/>
      <c r="D104" s="23"/>
      <c r="E104" s="103"/>
      <c r="F104" s="144"/>
      <c r="G104" s="105"/>
      <c r="H104" s="45"/>
      <c r="K104" s="643"/>
    </row>
    <row r="105" spans="1:11" x14ac:dyDescent="0.2">
      <c r="A105" s="88"/>
      <c r="B105" s="90" t="s">
        <v>168</v>
      </c>
      <c r="C105" s="32" t="s">
        <v>31</v>
      </c>
      <c r="D105" s="23"/>
      <c r="E105" s="103" t="s">
        <v>241</v>
      </c>
      <c r="F105" s="104"/>
      <c r="G105" s="105"/>
      <c r="H105" s="104"/>
      <c r="I105" s="56">
        <f>F105*H105</f>
        <v>0</v>
      </c>
      <c r="K105" s="643"/>
    </row>
    <row r="106" spans="1:11" x14ac:dyDescent="0.2">
      <c r="A106" s="89"/>
      <c r="B106" s="90" t="s">
        <v>168</v>
      </c>
      <c r="C106" s="32" t="s">
        <v>32</v>
      </c>
      <c r="D106" s="23"/>
      <c r="E106" s="103" t="s">
        <v>241</v>
      </c>
      <c r="F106" s="104"/>
      <c r="G106" s="105"/>
      <c r="H106" s="104"/>
      <c r="I106" s="56">
        <f t="shared" ref="I106:I112" si="1">F106*H106</f>
        <v>0</v>
      </c>
      <c r="K106" s="643"/>
    </row>
    <row r="107" spans="1:11" x14ac:dyDescent="0.2">
      <c r="B107" s="90" t="s">
        <v>168</v>
      </c>
      <c r="C107" s="32" t="s">
        <v>33</v>
      </c>
      <c r="D107" s="23"/>
      <c r="E107" s="103" t="s">
        <v>241</v>
      </c>
      <c r="F107" s="104"/>
      <c r="G107" s="105"/>
      <c r="H107" s="104"/>
      <c r="I107" s="56">
        <f t="shared" si="1"/>
        <v>0</v>
      </c>
      <c r="K107" s="643"/>
    </row>
    <row r="108" spans="1:11" x14ac:dyDescent="0.2">
      <c r="A108" s="89"/>
      <c r="B108" s="90" t="s">
        <v>168</v>
      </c>
      <c r="C108" s="32" t="s">
        <v>34</v>
      </c>
      <c r="D108" s="23"/>
      <c r="E108" s="103" t="s">
        <v>241</v>
      </c>
      <c r="F108" s="104"/>
      <c r="G108" s="105"/>
      <c r="H108" s="104"/>
      <c r="I108" s="56">
        <f t="shared" si="1"/>
        <v>0</v>
      </c>
      <c r="K108" s="643"/>
    </row>
    <row r="109" spans="1:11" x14ac:dyDescent="0.2">
      <c r="B109" s="90" t="s">
        <v>168</v>
      </c>
      <c r="C109" s="32" t="s">
        <v>35</v>
      </c>
      <c r="D109" s="23"/>
      <c r="E109" s="103" t="s">
        <v>241</v>
      </c>
      <c r="F109" s="104"/>
      <c r="G109" s="105"/>
      <c r="H109" s="104"/>
      <c r="I109" s="56">
        <f t="shared" si="1"/>
        <v>0</v>
      </c>
      <c r="K109" s="643"/>
    </row>
    <row r="110" spans="1:11" x14ac:dyDescent="0.2">
      <c r="B110" s="90" t="s">
        <v>168</v>
      </c>
      <c r="C110" s="32" t="s">
        <v>36</v>
      </c>
      <c r="D110" s="23"/>
      <c r="E110" s="103" t="s">
        <v>241</v>
      </c>
      <c r="F110" s="104"/>
      <c r="G110" s="105"/>
      <c r="H110" s="104"/>
      <c r="I110" s="56">
        <f t="shared" si="1"/>
        <v>0</v>
      </c>
      <c r="K110" s="643"/>
    </row>
    <row r="111" spans="1:11" x14ac:dyDescent="0.2">
      <c r="B111" s="90" t="s">
        <v>168</v>
      </c>
      <c r="C111" s="32" t="s">
        <v>37</v>
      </c>
      <c r="D111" s="23"/>
      <c r="E111" s="103" t="s">
        <v>241</v>
      </c>
      <c r="F111" s="104"/>
      <c r="G111" s="105"/>
      <c r="H111" s="104"/>
      <c r="I111" s="56">
        <f t="shared" si="1"/>
        <v>0</v>
      </c>
      <c r="K111" s="643"/>
    </row>
    <row r="112" spans="1:11" x14ac:dyDescent="0.2">
      <c r="B112" s="90" t="s">
        <v>168</v>
      </c>
      <c r="C112" s="109" t="s">
        <v>229</v>
      </c>
      <c r="D112" s="23"/>
      <c r="E112" s="103" t="s">
        <v>241</v>
      </c>
      <c r="F112" s="145"/>
      <c r="G112" s="105"/>
      <c r="H112" s="26"/>
      <c r="I112" s="56">
        <f t="shared" si="1"/>
        <v>0</v>
      </c>
      <c r="K112" s="643"/>
    </row>
    <row r="113" spans="1:11" x14ac:dyDescent="0.2">
      <c r="A113" s="33"/>
      <c r="B113" s="90"/>
      <c r="C113" s="235" t="s">
        <v>62</v>
      </c>
      <c r="D113" s="23"/>
      <c r="E113" s="103"/>
      <c r="G113" s="105"/>
      <c r="H113" s="27"/>
      <c r="K113" s="643"/>
    </row>
    <row r="114" spans="1:11" x14ac:dyDescent="0.2">
      <c r="A114" s="33"/>
      <c r="B114" s="90" t="s">
        <v>168</v>
      </c>
      <c r="C114" s="34"/>
      <c r="D114" s="23"/>
      <c r="E114" s="103" t="s">
        <v>241</v>
      </c>
      <c r="F114" s="104"/>
      <c r="G114" s="105"/>
      <c r="H114" s="104"/>
      <c r="I114" s="56">
        <f>F114*H114</f>
        <v>0</v>
      </c>
      <c r="K114" s="643"/>
    </row>
    <row r="115" spans="1:11" x14ac:dyDescent="0.2">
      <c r="A115" s="33"/>
      <c r="B115" s="90" t="s">
        <v>168</v>
      </c>
      <c r="C115" s="34"/>
      <c r="D115" s="23"/>
      <c r="E115" s="103" t="s">
        <v>241</v>
      </c>
      <c r="F115" s="104"/>
      <c r="G115" s="105"/>
      <c r="H115" s="104"/>
      <c r="I115" s="56">
        <f>F115*H115</f>
        <v>0</v>
      </c>
      <c r="K115" s="643"/>
    </row>
    <row r="116" spans="1:11" x14ac:dyDescent="0.2">
      <c r="A116" s="33"/>
      <c r="B116" s="90" t="s">
        <v>168</v>
      </c>
      <c r="C116" s="34"/>
      <c r="D116" s="23"/>
      <c r="E116" s="103" t="s">
        <v>241</v>
      </c>
      <c r="F116" s="104"/>
      <c r="G116" s="105"/>
      <c r="H116" s="104"/>
      <c r="I116" s="56">
        <f>F116*H116</f>
        <v>0</v>
      </c>
      <c r="K116" s="643"/>
    </row>
    <row r="117" spans="1:11" x14ac:dyDescent="0.2">
      <c r="A117" s="33"/>
      <c r="B117" s="90" t="s">
        <v>168</v>
      </c>
      <c r="C117" s="34"/>
      <c r="D117" s="23"/>
      <c r="E117" s="103" t="s">
        <v>241</v>
      </c>
      <c r="F117" s="104"/>
      <c r="G117" s="105"/>
      <c r="H117" s="104"/>
      <c r="I117" s="56">
        <f>F117*H117</f>
        <v>0</v>
      </c>
      <c r="K117" s="643"/>
    </row>
    <row r="118" spans="1:11" x14ac:dyDescent="0.2">
      <c r="A118" s="33"/>
      <c r="B118" s="90" t="s">
        <v>168</v>
      </c>
      <c r="C118" s="34"/>
      <c r="D118" s="23"/>
      <c r="E118" s="103" t="s">
        <v>241</v>
      </c>
      <c r="F118" s="104"/>
      <c r="G118" s="105"/>
      <c r="H118" s="104"/>
      <c r="I118" s="56">
        <f>F118*H118</f>
        <v>0</v>
      </c>
      <c r="K118" s="643"/>
    </row>
    <row r="119" spans="1:11" s="21" customFormat="1" x14ac:dyDescent="0.2">
      <c r="A119" s="92"/>
      <c r="B119" s="90"/>
      <c r="C119" s="110"/>
      <c r="D119" s="23"/>
      <c r="E119" s="103"/>
      <c r="F119" s="23"/>
      <c r="G119" s="111"/>
      <c r="H119" s="45"/>
      <c r="I119" s="45"/>
      <c r="K119" s="643"/>
    </row>
    <row r="120" spans="1:11" x14ac:dyDescent="0.2">
      <c r="A120" s="33"/>
      <c r="B120" s="90" t="s">
        <v>169</v>
      </c>
      <c r="C120" s="32" t="s">
        <v>31</v>
      </c>
      <c r="D120" s="23"/>
      <c r="E120" s="103" t="s">
        <v>241</v>
      </c>
      <c r="F120" s="104"/>
      <c r="G120" s="105"/>
      <c r="H120" s="104"/>
      <c r="I120" s="56">
        <f>F120*H120</f>
        <v>0</v>
      </c>
      <c r="K120" s="643"/>
    </row>
    <row r="121" spans="1:11" x14ac:dyDescent="0.2">
      <c r="A121" s="33"/>
      <c r="B121" s="90" t="s">
        <v>169</v>
      </c>
      <c r="C121" s="32" t="s">
        <v>32</v>
      </c>
      <c r="D121" s="23"/>
      <c r="E121" s="103" t="s">
        <v>241</v>
      </c>
      <c r="F121" s="104"/>
      <c r="G121" s="105"/>
      <c r="H121" s="104"/>
      <c r="I121" s="56">
        <f t="shared" ref="I121:I127" si="2">F121*H121</f>
        <v>0</v>
      </c>
      <c r="K121" s="643"/>
    </row>
    <row r="122" spans="1:11" x14ac:dyDescent="0.2">
      <c r="A122" s="33"/>
      <c r="B122" s="90" t="s">
        <v>169</v>
      </c>
      <c r="C122" s="32" t="s">
        <v>33</v>
      </c>
      <c r="D122" s="23"/>
      <c r="E122" s="103" t="s">
        <v>241</v>
      </c>
      <c r="F122" s="104"/>
      <c r="G122" s="105"/>
      <c r="H122" s="104"/>
      <c r="I122" s="56">
        <f t="shared" si="2"/>
        <v>0</v>
      </c>
      <c r="K122" s="643"/>
    </row>
    <row r="123" spans="1:11" x14ac:dyDescent="0.2">
      <c r="A123" s="33"/>
      <c r="B123" s="90" t="s">
        <v>169</v>
      </c>
      <c r="C123" s="32" t="s">
        <v>34</v>
      </c>
      <c r="D123" s="23"/>
      <c r="E123" s="103" t="s">
        <v>241</v>
      </c>
      <c r="F123" s="104"/>
      <c r="G123" s="105"/>
      <c r="H123" s="104"/>
      <c r="I123" s="56">
        <f t="shared" si="2"/>
        <v>0</v>
      </c>
      <c r="K123" s="643"/>
    </row>
    <row r="124" spans="1:11" x14ac:dyDescent="0.2">
      <c r="A124" s="33"/>
      <c r="B124" s="90" t="s">
        <v>169</v>
      </c>
      <c r="C124" s="32" t="s">
        <v>35</v>
      </c>
      <c r="D124" s="23"/>
      <c r="E124" s="103" t="s">
        <v>241</v>
      </c>
      <c r="F124" s="104"/>
      <c r="G124" s="105"/>
      <c r="H124" s="104"/>
      <c r="I124" s="56">
        <f t="shared" si="2"/>
        <v>0</v>
      </c>
      <c r="K124" s="643"/>
    </row>
    <row r="125" spans="1:11" x14ac:dyDescent="0.2">
      <c r="A125" s="33"/>
      <c r="B125" s="90" t="s">
        <v>169</v>
      </c>
      <c r="C125" s="32" t="s">
        <v>36</v>
      </c>
      <c r="D125" s="23"/>
      <c r="E125" s="103" t="s">
        <v>241</v>
      </c>
      <c r="F125" s="104"/>
      <c r="G125" s="105"/>
      <c r="H125" s="104"/>
      <c r="I125" s="56">
        <f t="shared" si="2"/>
        <v>0</v>
      </c>
      <c r="K125" s="643"/>
    </row>
    <row r="126" spans="1:11" x14ac:dyDescent="0.2">
      <c r="A126" s="33"/>
      <c r="B126" s="90" t="s">
        <v>169</v>
      </c>
      <c r="C126" s="32" t="s">
        <v>37</v>
      </c>
      <c r="D126" s="23"/>
      <c r="E126" s="103" t="s">
        <v>241</v>
      </c>
      <c r="F126" s="104"/>
      <c r="G126" s="105"/>
      <c r="H126" s="104"/>
      <c r="I126" s="56">
        <f t="shared" si="2"/>
        <v>0</v>
      </c>
      <c r="K126" s="643"/>
    </row>
    <row r="127" spans="1:11" x14ac:dyDescent="0.2">
      <c r="A127" s="33"/>
      <c r="B127" s="90" t="s">
        <v>169</v>
      </c>
      <c r="C127" s="109" t="s">
        <v>229</v>
      </c>
      <c r="D127" s="23"/>
      <c r="E127" s="103" t="s">
        <v>241</v>
      </c>
      <c r="F127" s="145"/>
      <c r="G127" s="105"/>
      <c r="H127" s="26"/>
      <c r="I127" s="56">
        <f t="shared" si="2"/>
        <v>0</v>
      </c>
      <c r="K127" s="643"/>
    </row>
    <row r="128" spans="1:11" x14ac:dyDescent="0.2">
      <c r="A128" s="33"/>
      <c r="B128" s="90"/>
      <c r="C128" s="235" t="s">
        <v>62</v>
      </c>
      <c r="D128" s="23"/>
      <c r="E128" s="103"/>
      <c r="G128" s="105"/>
      <c r="H128" s="27"/>
      <c r="K128" s="643"/>
    </row>
    <row r="129" spans="1:11" x14ac:dyDescent="0.2">
      <c r="A129" s="33"/>
      <c r="B129" s="90" t="s">
        <v>169</v>
      </c>
      <c r="C129" s="34"/>
      <c r="D129" s="23"/>
      <c r="E129" s="103" t="s">
        <v>241</v>
      </c>
      <c r="F129" s="104"/>
      <c r="G129" s="105"/>
      <c r="H129" s="104"/>
      <c r="I129" s="56">
        <f>F129*H129</f>
        <v>0</v>
      </c>
      <c r="K129" s="643"/>
    </row>
    <row r="130" spans="1:11" x14ac:dyDescent="0.2">
      <c r="A130" s="33"/>
      <c r="B130" s="90" t="s">
        <v>169</v>
      </c>
      <c r="C130" s="34"/>
      <c r="D130" s="23"/>
      <c r="E130" s="103" t="s">
        <v>241</v>
      </c>
      <c r="F130" s="104"/>
      <c r="G130" s="105"/>
      <c r="H130" s="104"/>
      <c r="I130" s="56">
        <f>F130*H130</f>
        <v>0</v>
      </c>
      <c r="K130" s="643"/>
    </row>
    <row r="131" spans="1:11" x14ac:dyDescent="0.2">
      <c r="A131" s="33"/>
      <c r="B131" s="90" t="s">
        <v>169</v>
      </c>
      <c r="C131" s="34"/>
      <c r="D131" s="23"/>
      <c r="E131" s="103" t="s">
        <v>241</v>
      </c>
      <c r="F131" s="104"/>
      <c r="G131" s="105"/>
      <c r="H131" s="104"/>
      <c r="I131" s="56">
        <f>F131*H131</f>
        <v>0</v>
      </c>
      <c r="K131" s="643"/>
    </row>
    <row r="132" spans="1:11" x14ac:dyDescent="0.2">
      <c r="A132" s="33"/>
      <c r="B132" s="90" t="s">
        <v>169</v>
      </c>
      <c r="C132" s="34"/>
      <c r="D132" s="23"/>
      <c r="E132" s="103" t="s">
        <v>241</v>
      </c>
      <c r="F132" s="104"/>
      <c r="G132" s="105"/>
      <c r="H132" s="104"/>
      <c r="I132" s="56">
        <f>F132*H132</f>
        <v>0</v>
      </c>
      <c r="K132" s="643"/>
    </row>
    <row r="133" spans="1:11" x14ac:dyDescent="0.2">
      <c r="A133" s="33"/>
      <c r="B133" s="90" t="s">
        <v>169</v>
      </c>
      <c r="C133" s="34"/>
      <c r="D133" s="23"/>
      <c r="E133" s="103" t="s">
        <v>241</v>
      </c>
      <c r="F133" s="104"/>
      <c r="G133" s="105"/>
      <c r="H133" s="104"/>
      <c r="I133" s="56">
        <f>F133*H133</f>
        <v>0</v>
      </c>
      <c r="K133" s="643"/>
    </row>
    <row r="134" spans="1:11" x14ac:dyDescent="0.2">
      <c r="A134" s="33"/>
      <c r="B134" s="90"/>
      <c r="D134" s="23"/>
      <c r="E134" s="103"/>
      <c r="G134" s="105"/>
      <c r="H134" s="27"/>
      <c r="K134" s="643"/>
    </row>
    <row r="135" spans="1:11" x14ac:dyDescent="0.2">
      <c r="A135" s="33"/>
      <c r="B135" s="90" t="s">
        <v>170</v>
      </c>
      <c r="C135" s="32" t="s">
        <v>31</v>
      </c>
      <c r="D135" s="23"/>
      <c r="E135" s="103" t="s">
        <v>241</v>
      </c>
      <c r="F135" s="104"/>
      <c r="G135" s="105"/>
      <c r="H135" s="104"/>
      <c r="I135" s="56">
        <f>F135*H135</f>
        <v>0</v>
      </c>
      <c r="K135" s="643"/>
    </row>
    <row r="136" spans="1:11" x14ac:dyDescent="0.2">
      <c r="A136" s="33"/>
      <c r="B136" s="90" t="s">
        <v>170</v>
      </c>
      <c r="C136" s="32" t="s">
        <v>32</v>
      </c>
      <c r="D136" s="23"/>
      <c r="E136" s="103" t="s">
        <v>241</v>
      </c>
      <c r="F136" s="104"/>
      <c r="G136" s="105"/>
      <c r="H136" s="104"/>
      <c r="I136" s="56">
        <f t="shared" ref="I136:I142" si="3">F136*H136</f>
        <v>0</v>
      </c>
      <c r="K136" s="643"/>
    </row>
    <row r="137" spans="1:11" x14ac:dyDescent="0.2">
      <c r="A137" s="33"/>
      <c r="B137" s="90" t="s">
        <v>170</v>
      </c>
      <c r="C137" s="32" t="s">
        <v>33</v>
      </c>
      <c r="D137" s="23"/>
      <c r="E137" s="103" t="s">
        <v>241</v>
      </c>
      <c r="F137" s="104"/>
      <c r="G137" s="105"/>
      <c r="H137" s="104"/>
      <c r="I137" s="56">
        <f t="shared" si="3"/>
        <v>0</v>
      </c>
      <c r="K137" s="643"/>
    </row>
    <row r="138" spans="1:11" x14ac:dyDescent="0.2">
      <c r="A138" s="33"/>
      <c r="B138" s="90" t="s">
        <v>170</v>
      </c>
      <c r="C138" s="32" t="s">
        <v>34</v>
      </c>
      <c r="D138" s="23"/>
      <c r="E138" s="103" t="s">
        <v>241</v>
      </c>
      <c r="F138" s="104"/>
      <c r="G138" s="105"/>
      <c r="H138" s="104"/>
      <c r="I138" s="56">
        <f t="shared" si="3"/>
        <v>0</v>
      </c>
      <c r="K138" s="643"/>
    </row>
    <row r="139" spans="1:11" x14ac:dyDescent="0.2">
      <c r="A139" s="33"/>
      <c r="B139" s="90" t="s">
        <v>170</v>
      </c>
      <c r="C139" s="32" t="s">
        <v>35</v>
      </c>
      <c r="D139" s="23"/>
      <c r="E139" s="103" t="s">
        <v>241</v>
      </c>
      <c r="F139" s="104"/>
      <c r="G139" s="105"/>
      <c r="H139" s="104"/>
      <c r="I139" s="56">
        <f t="shared" si="3"/>
        <v>0</v>
      </c>
      <c r="K139" s="643"/>
    </row>
    <row r="140" spans="1:11" x14ac:dyDescent="0.2">
      <c r="A140" s="33"/>
      <c r="B140" s="90" t="s">
        <v>170</v>
      </c>
      <c r="C140" s="32" t="s">
        <v>36</v>
      </c>
      <c r="D140" s="23"/>
      <c r="E140" s="103" t="s">
        <v>241</v>
      </c>
      <c r="F140" s="104"/>
      <c r="G140" s="105"/>
      <c r="H140" s="104"/>
      <c r="I140" s="56">
        <f t="shared" si="3"/>
        <v>0</v>
      </c>
      <c r="K140" s="643"/>
    </row>
    <row r="141" spans="1:11" x14ac:dyDescent="0.2">
      <c r="A141" s="33"/>
      <c r="B141" s="90" t="s">
        <v>170</v>
      </c>
      <c r="C141" s="32" t="s">
        <v>37</v>
      </c>
      <c r="D141" s="23"/>
      <c r="E141" s="103" t="s">
        <v>241</v>
      </c>
      <c r="F141" s="104"/>
      <c r="G141" s="105"/>
      <c r="H141" s="104"/>
      <c r="I141" s="56">
        <f t="shared" si="3"/>
        <v>0</v>
      </c>
      <c r="K141" s="643"/>
    </row>
    <row r="142" spans="1:11" x14ac:dyDescent="0.2">
      <c r="A142" s="33"/>
      <c r="B142" s="90" t="s">
        <v>170</v>
      </c>
      <c r="C142" s="109" t="s">
        <v>229</v>
      </c>
      <c r="D142" s="23"/>
      <c r="E142" s="103" t="s">
        <v>241</v>
      </c>
      <c r="F142" s="145"/>
      <c r="G142" s="105"/>
      <c r="H142" s="26"/>
      <c r="I142" s="56">
        <f t="shared" si="3"/>
        <v>0</v>
      </c>
      <c r="K142" s="643"/>
    </row>
    <row r="143" spans="1:11" x14ac:dyDescent="0.2">
      <c r="A143" s="33"/>
      <c r="B143" s="90"/>
      <c r="C143" s="235" t="s">
        <v>62</v>
      </c>
      <c r="D143" s="23"/>
      <c r="E143" s="103"/>
      <c r="G143" s="105"/>
      <c r="H143" s="27"/>
      <c r="K143" s="643"/>
    </row>
    <row r="144" spans="1:11" x14ac:dyDescent="0.2">
      <c r="A144" s="33"/>
      <c r="B144" s="90" t="s">
        <v>170</v>
      </c>
      <c r="C144" s="34"/>
      <c r="D144" s="23"/>
      <c r="E144" s="103" t="s">
        <v>241</v>
      </c>
      <c r="F144" s="104"/>
      <c r="G144" s="105"/>
      <c r="H144" s="104"/>
      <c r="I144" s="56">
        <f>F144*H144</f>
        <v>0</v>
      </c>
      <c r="K144" s="643"/>
    </row>
    <row r="145" spans="1:11" x14ac:dyDescent="0.2">
      <c r="A145" s="33"/>
      <c r="B145" s="90" t="s">
        <v>170</v>
      </c>
      <c r="C145" s="34"/>
      <c r="D145" s="23"/>
      <c r="E145" s="103" t="s">
        <v>241</v>
      </c>
      <c r="F145" s="104"/>
      <c r="G145" s="105"/>
      <c r="H145" s="104"/>
      <c r="I145" s="56">
        <f>F145*H145</f>
        <v>0</v>
      </c>
      <c r="K145" s="643"/>
    </row>
    <row r="146" spans="1:11" x14ac:dyDescent="0.2">
      <c r="A146" s="33"/>
      <c r="B146" s="90" t="s">
        <v>170</v>
      </c>
      <c r="C146" s="34"/>
      <c r="D146" s="23"/>
      <c r="E146" s="103" t="s">
        <v>241</v>
      </c>
      <c r="F146" s="104"/>
      <c r="G146" s="105"/>
      <c r="H146" s="104"/>
      <c r="I146" s="56">
        <f>F146*H146</f>
        <v>0</v>
      </c>
      <c r="K146" s="643"/>
    </row>
    <row r="147" spans="1:11" x14ac:dyDescent="0.2">
      <c r="A147" s="33"/>
      <c r="B147" s="90" t="s">
        <v>170</v>
      </c>
      <c r="C147" s="34"/>
      <c r="D147" s="23"/>
      <c r="E147" s="103" t="s">
        <v>241</v>
      </c>
      <c r="F147" s="104"/>
      <c r="G147" s="105"/>
      <c r="H147" s="104"/>
      <c r="I147" s="56">
        <f>F147*H147</f>
        <v>0</v>
      </c>
      <c r="K147" s="643"/>
    </row>
    <row r="148" spans="1:11" x14ac:dyDescent="0.2">
      <c r="A148" s="33"/>
      <c r="B148" s="90" t="s">
        <v>170</v>
      </c>
      <c r="C148" s="34"/>
      <c r="D148" s="23"/>
      <c r="E148" s="103" t="s">
        <v>241</v>
      </c>
      <c r="F148" s="104"/>
      <c r="G148" s="105"/>
      <c r="H148" s="104"/>
      <c r="I148" s="56">
        <f>F148*H148</f>
        <v>0</v>
      </c>
      <c r="K148" s="643"/>
    </row>
    <row r="149" spans="1:11" x14ac:dyDescent="0.2">
      <c r="A149" s="33"/>
      <c r="B149" s="90"/>
      <c r="D149" s="23"/>
      <c r="E149" s="103"/>
      <c r="G149" s="105"/>
      <c r="H149" s="27"/>
      <c r="K149" s="643"/>
    </row>
    <row r="150" spans="1:11" x14ac:dyDescent="0.2">
      <c r="A150" s="33"/>
      <c r="B150" s="90" t="s">
        <v>171</v>
      </c>
      <c r="C150" s="32" t="s">
        <v>31</v>
      </c>
      <c r="D150" s="23"/>
      <c r="E150" s="103" t="s">
        <v>241</v>
      </c>
      <c r="F150" s="104"/>
      <c r="G150" s="105"/>
      <c r="H150" s="104"/>
      <c r="I150" s="56">
        <f>F150*H150</f>
        <v>0</v>
      </c>
      <c r="K150" s="643"/>
    </row>
    <row r="151" spans="1:11" x14ac:dyDescent="0.2">
      <c r="A151" s="33"/>
      <c r="B151" s="90" t="s">
        <v>171</v>
      </c>
      <c r="C151" s="32" t="s">
        <v>32</v>
      </c>
      <c r="D151" s="23"/>
      <c r="E151" s="103" t="s">
        <v>241</v>
      </c>
      <c r="F151" s="104"/>
      <c r="G151" s="105"/>
      <c r="H151" s="104"/>
      <c r="I151" s="56">
        <f t="shared" ref="I151:I157" si="4">F151*H151</f>
        <v>0</v>
      </c>
      <c r="K151" s="643"/>
    </row>
    <row r="152" spans="1:11" x14ac:dyDescent="0.2">
      <c r="A152" s="33"/>
      <c r="B152" s="90" t="s">
        <v>171</v>
      </c>
      <c r="C152" s="32" t="s">
        <v>33</v>
      </c>
      <c r="D152" s="23"/>
      <c r="E152" s="103" t="s">
        <v>241</v>
      </c>
      <c r="F152" s="104"/>
      <c r="G152" s="105"/>
      <c r="H152" s="104"/>
      <c r="I152" s="56">
        <f t="shared" si="4"/>
        <v>0</v>
      </c>
      <c r="K152" s="643"/>
    </row>
    <row r="153" spans="1:11" x14ac:dyDescent="0.2">
      <c r="A153" s="33"/>
      <c r="B153" s="90" t="s">
        <v>171</v>
      </c>
      <c r="C153" s="32" t="s">
        <v>34</v>
      </c>
      <c r="D153" s="23"/>
      <c r="E153" s="103" t="s">
        <v>241</v>
      </c>
      <c r="F153" s="104"/>
      <c r="G153" s="105"/>
      <c r="H153" s="104"/>
      <c r="I153" s="56">
        <f t="shared" si="4"/>
        <v>0</v>
      </c>
      <c r="K153" s="643"/>
    </row>
    <row r="154" spans="1:11" x14ac:dyDescent="0.2">
      <c r="A154" s="33"/>
      <c r="B154" s="90" t="s">
        <v>171</v>
      </c>
      <c r="C154" s="32" t="s">
        <v>35</v>
      </c>
      <c r="D154" s="23"/>
      <c r="E154" s="103" t="s">
        <v>241</v>
      </c>
      <c r="F154" s="104"/>
      <c r="G154" s="105"/>
      <c r="H154" s="104"/>
      <c r="I154" s="56">
        <f t="shared" si="4"/>
        <v>0</v>
      </c>
      <c r="K154" s="643"/>
    </row>
    <row r="155" spans="1:11" x14ac:dyDescent="0.2">
      <c r="A155" s="33"/>
      <c r="B155" s="90" t="s">
        <v>171</v>
      </c>
      <c r="C155" s="32" t="s">
        <v>36</v>
      </c>
      <c r="D155" s="23"/>
      <c r="E155" s="103" t="s">
        <v>241</v>
      </c>
      <c r="F155" s="104"/>
      <c r="G155" s="105"/>
      <c r="H155" s="104"/>
      <c r="I155" s="56">
        <f t="shared" si="4"/>
        <v>0</v>
      </c>
      <c r="K155" s="643"/>
    </row>
    <row r="156" spans="1:11" x14ac:dyDescent="0.2">
      <c r="A156" s="33"/>
      <c r="B156" s="90" t="s">
        <v>171</v>
      </c>
      <c r="C156" s="32" t="s">
        <v>37</v>
      </c>
      <c r="D156" s="23"/>
      <c r="E156" s="103" t="s">
        <v>241</v>
      </c>
      <c r="F156" s="104"/>
      <c r="G156" s="105"/>
      <c r="H156" s="104"/>
      <c r="I156" s="56">
        <f t="shared" si="4"/>
        <v>0</v>
      </c>
      <c r="K156" s="643"/>
    </row>
    <row r="157" spans="1:11" x14ac:dyDescent="0.2">
      <c r="A157" s="33"/>
      <c r="B157" s="90" t="s">
        <v>171</v>
      </c>
      <c r="C157" s="109" t="s">
        <v>229</v>
      </c>
      <c r="D157" s="23"/>
      <c r="E157" s="103" t="s">
        <v>241</v>
      </c>
      <c r="F157" s="145"/>
      <c r="G157" s="105"/>
      <c r="H157" s="26"/>
      <c r="I157" s="56">
        <f t="shared" si="4"/>
        <v>0</v>
      </c>
      <c r="K157" s="643"/>
    </row>
    <row r="158" spans="1:11" x14ac:dyDescent="0.2">
      <c r="A158" s="33"/>
      <c r="B158" s="90"/>
      <c r="C158" s="235" t="s">
        <v>62</v>
      </c>
      <c r="D158" s="23"/>
      <c r="E158" s="103"/>
      <c r="G158" s="105"/>
      <c r="H158" s="27"/>
      <c r="K158" s="643"/>
    </row>
    <row r="159" spans="1:11" x14ac:dyDescent="0.2">
      <c r="A159" s="33"/>
      <c r="B159" s="90" t="s">
        <v>171</v>
      </c>
      <c r="C159" s="34"/>
      <c r="D159" s="23"/>
      <c r="E159" s="103" t="s">
        <v>241</v>
      </c>
      <c r="F159" s="104"/>
      <c r="G159" s="105"/>
      <c r="H159" s="104"/>
      <c r="I159" s="56">
        <f>F159*H159</f>
        <v>0</v>
      </c>
      <c r="K159" s="643"/>
    </row>
    <row r="160" spans="1:11" x14ac:dyDescent="0.2">
      <c r="A160" s="33"/>
      <c r="B160" s="90" t="s">
        <v>171</v>
      </c>
      <c r="C160" s="34"/>
      <c r="D160" s="23"/>
      <c r="E160" s="103" t="s">
        <v>241</v>
      </c>
      <c r="F160" s="104"/>
      <c r="G160" s="105"/>
      <c r="H160" s="104"/>
      <c r="I160" s="56">
        <f>F160*H160</f>
        <v>0</v>
      </c>
      <c r="K160" s="643"/>
    </row>
    <row r="161" spans="1:11" x14ac:dyDescent="0.2">
      <c r="A161" s="33"/>
      <c r="B161" s="90" t="s">
        <v>171</v>
      </c>
      <c r="C161" s="34"/>
      <c r="D161" s="23"/>
      <c r="E161" s="103" t="s">
        <v>241</v>
      </c>
      <c r="F161" s="104"/>
      <c r="G161" s="105"/>
      <c r="H161" s="104"/>
      <c r="I161" s="56">
        <f>F161*H161</f>
        <v>0</v>
      </c>
      <c r="K161" s="643"/>
    </row>
    <row r="162" spans="1:11" x14ac:dyDescent="0.2">
      <c r="A162" s="33"/>
      <c r="B162" s="90" t="s">
        <v>171</v>
      </c>
      <c r="C162" s="34"/>
      <c r="D162" s="23"/>
      <c r="E162" s="103" t="s">
        <v>241</v>
      </c>
      <c r="F162" s="104"/>
      <c r="G162" s="105"/>
      <c r="H162" s="104"/>
      <c r="I162" s="56">
        <f>F162*H162</f>
        <v>0</v>
      </c>
      <c r="K162" s="643"/>
    </row>
    <row r="163" spans="1:11" x14ac:dyDescent="0.2">
      <c r="A163" s="33"/>
      <c r="B163" s="90" t="s">
        <v>171</v>
      </c>
      <c r="C163" s="34"/>
      <c r="D163" s="23"/>
      <c r="E163" s="103" t="s">
        <v>241</v>
      </c>
      <c r="F163" s="104"/>
      <c r="G163" s="105"/>
      <c r="H163" s="104"/>
      <c r="I163" s="56">
        <f>F163*H163</f>
        <v>0</v>
      </c>
      <c r="K163" s="644"/>
    </row>
    <row r="164" spans="1:11" x14ac:dyDescent="0.2">
      <c r="A164" s="33"/>
      <c r="B164" s="90"/>
      <c r="D164" s="23"/>
      <c r="E164" s="103"/>
      <c r="G164" s="105"/>
      <c r="H164" s="27"/>
      <c r="K164" s="21"/>
    </row>
    <row r="165" spans="1:11" ht="15" x14ac:dyDescent="0.25">
      <c r="A165" s="33"/>
      <c r="B165" s="143" t="s">
        <v>252</v>
      </c>
      <c r="D165" s="23"/>
      <c r="E165" s="103"/>
      <c r="G165" s="105"/>
      <c r="H165" s="27"/>
      <c r="K165" s="24" t="s">
        <v>172</v>
      </c>
    </row>
    <row r="166" spans="1:11" x14ac:dyDescent="0.2">
      <c r="A166" s="33"/>
      <c r="B166" s="90" t="s">
        <v>27</v>
      </c>
      <c r="C166" s="108" t="s">
        <v>156</v>
      </c>
      <c r="D166" s="23"/>
      <c r="E166" s="103" t="s">
        <v>241</v>
      </c>
      <c r="F166" s="104"/>
      <c r="G166" s="105"/>
      <c r="H166" s="104"/>
      <c r="I166" s="56">
        <f>F166*H166</f>
        <v>0</v>
      </c>
      <c r="K166" s="642">
        <f>I166+I167-I168+I169-I170+I171-I172-I174+SUM(I177:I194)</f>
        <v>0</v>
      </c>
    </row>
    <row r="167" spans="1:11" x14ac:dyDescent="0.2">
      <c r="A167" s="33"/>
      <c r="B167" s="90" t="s">
        <v>27</v>
      </c>
      <c r="C167" s="29" t="s">
        <v>28</v>
      </c>
      <c r="D167" s="23"/>
      <c r="E167" s="103" t="s">
        <v>241</v>
      </c>
      <c r="F167" s="104"/>
      <c r="G167" s="105"/>
      <c r="H167" s="104"/>
      <c r="I167" s="56">
        <f t="shared" ref="I167:I172" si="5">F167*H167</f>
        <v>0</v>
      </c>
      <c r="K167" s="643"/>
    </row>
    <row r="168" spans="1:11" x14ac:dyDescent="0.2">
      <c r="A168" s="33"/>
      <c r="B168" s="90" t="s">
        <v>27</v>
      </c>
      <c r="C168" s="29" t="s">
        <v>163</v>
      </c>
      <c r="D168" s="23"/>
      <c r="E168" s="103" t="s">
        <v>241</v>
      </c>
      <c r="F168" s="104"/>
      <c r="G168" s="105"/>
      <c r="H168" s="104"/>
      <c r="I168" s="56">
        <f t="shared" si="5"/>
        <v>0</v>
      </c>
      <c r="K168" s="643"/>
    </row>
    <row r="169" spans="1:11" x14ac:dyDescent="0.2">
      <c r="A169" s="33"/>
      <c r="B169" s="90" t="s">
        <v>27</v>
      </c>
      <c r="C169" s="29" t="s">
        <v>29</v>
      </c>
      <c r="D169" s="23"/>
      <c r="E169" s="103" t="s">
        <v>241</v>
      </c>
      <c r="F169" s="104"/>
      <c r="G169" s="105"/>
      <c r="H169" s="104"/>
      <c r="I169" s="56">
        <f t="shared" si="5"/>
        <v>0</v>
      </c>
      <c r="K169" s="643"/>
    </row>
    <row r="170" spans="1:11" x14ac:dyDescent="0.2">
      <c r="A170" s="33"/>
      <c r="B170" s="90" t="s">
        <v>27</v>
      </c>
      <c r="C170" s="29" t="s">
        <v>163</v>
      </c>
      <c r="D170" s="23"/>
      <c r="E170" s="103" t="s">
        <v>241</v>
      </c>
      <c r="F170" s="104"/>
      <c r="G170" s="105"/>
      <c r="H170" s="104"/>
      <c r="I170" s="56">
        <f t="shared" si="5"/>
        <v>0</v>
      </c>
      <c r="K170" s="643"/>
    </row>
    <row r="171" spans="1:11" x14ac:dyDescent="0.2">
      <c r="A171" s="33"/>
      <c r="B171" s="90" t="s">
        <v>27</v>
      </c>
      <c r="C171" s="108" t="s">
        <v>30</v>
      </c>
      <c r="D171" s="23"/>
      <c r="E171" s="103" t="s">
        <v>241</v>
      </c>
      <c r="F171" s="104"/>
      <c r="G171" s="105"/>
      <c r="H171" s="104"/>
      <c r="I171" s="56">
        <f t="shared" si="5"/>
        <v>0</v>
      </c>
      <c r="K171" s="643"/>
    </row>
    <row r="172" spans="1:11" x14ac:dyDescent="0.2">
      <c r="A172" s="33"/>
      <c r="B172" s="90" t="s">
        <v>27</v>
      </c>
      <c r="C172" s="29" t="s">
        <v>163</v>
      </c>
      <c r="D172" s="23"/>
      <c r="E172" s="103" t="s">
        <v>241</v>
      </c>
      <c r="F172" s="104"/>
      <c r="G172" s="105"/>
      <c r="H172" s="104"/>
      <c r="I172" s="56">
        <f t="shared" si="5"/>
        <v>0</v>
      </c>
      <c r="K172" s="643"/>
    </row>
    <row r="173" spans="1:11" x14ac:dyDescent="0.2">
      <c r="A173" s="33"/>
      <c r="B173" s="90"/>
      <c r="C173" s="234" t="s">
        <v>161</v>
      </c>
      <c r="D173" s="23"/>
      <c r="E173" s="103"/>
      <c r="F173" s="229"/>
      <c r="G173" s="105"/>
      <c r="H173" s="148"/>
      <c r="I173" s="45"/>
      <c r="K173" s="643"/>
    </row>
    <row r="174" spans="1:11" ht="28.5" x14ac:dyDescent="0.2">
      <c r="A174" s="33"/>
      <c r="B174" s="90" t="s">
        <v>27</v>
      </c>
      <c r="C174" s="29" t="s">
        <v>162</v>
      </c>
      <c r="D174" s="23"/>
      <c r="E174" s="103" t="s">
        <v>241</v>
      </c>
      <c r="F174" s="104"/>
      <c r="G174" s="105"/>
      <c r="H174" s="104"/>
      <c r="I174" s="56">
        <f>F174*H174</f>
        <v>0</v>
      </c>
      <c r="K174" s="643"/>
    </row>
    <row r="175" spans="1:11" x14ac:dyDescent="0.2">
      <c r="A175" s="35"/>
      <c r="B175" s="30"/>
      <c r="C175" s="31"/>
      <c r="D175" s="23"/>
      <c r="E175" s="103"/>
      <c r="F175" s="23"/>
      <c r="G175" s="105"/>
      <c r="H175" s="45"/>
      <c r="K175" s="643"/>
    </row>
    <row r="176" spans="1:11" ht="15" x14ac:dyDescent="0.2">
      <c r="A176" s="35"/>
      <c r="B176" s="143" t="s">
        <v>253</v>
      </c>
      <c r="C176" s="31"/>
      <c r="D176" s="23"/>
      <c r="E176" s="103"/>
      <c r="F176" s="23"/>
      <c r="G176" s="105"/>
      <c r="H176" s="45"/>
      <c r="K176" s="643"/>
    </row>
    <row r="177" spans="1:11" x14ac:dyDescent="0.2">
      <c r="A177" s="33"/>
      <c r="B177" s="90" t="s">
        <v>27</v>
      </c>
      <c r="C177" s="32" t="s">
        <v>31</v>
      </c>
      <c r="D177" s="23"/>
      <c r="E177" s="103" t="s">
        <v>241</v>
      </c>
      <c r="F177" s="104"/>
      <c r="G177" s="105"/>
      <c r="H177" s="104"/>
      <c r="I177" s="56">
        <f>F177*H177</f>
        <v>0</v>
      </c>
      <c r="K177" s="643"/>
    </row>
    <row r="178" spans="1:11" x14ac:dyDescent="0.2">
      <c r="A178" s="33"/>
      <c r="B178" s="90" t="s">
        <v>27</v>
      </c>
      <c r="C178" s="32" t="s">
        <v>32</v>
      </c>
      <c r="D178" s="23"/>
      <c r="E178" s="103" t="s">
        <v>241</v>
      </c>
      <c r="F178" s="104"/>
      <c r="G178" s="105"/>
      <c r="H178" s="104"/>
      <c r="I178" s="56">
        <f t="shared" ref="I178:I188" si="6">F178*H178</f>
        <v>0</v>
      </c>
      <c r="K178" s="643"/>
    </row>
    <row r="179" spans="1:11" x14ac:dyDescent="0.2">
      <c r="A179" s="33"/>
      <c r="B179" s="90" t="s">
        <v>27</v>
      </c>
      <c r="C179" s="32" t="s">
        <v>33</v>
      </c>
      <c r="D179" s="23"/>
      <c r="E179" s="103" t="s">
        <v>241</v>
      </c>
      <c r="F179" s="104"/>
      <c r="G179" s="105"/>
      <c r="H179" s="104"/>
      <c r="I179" s="56">
        <f t="shared" si="6"/>
        <v>0</v>
      </c>
      <c r="K179" s="643"/>
    </row>
    <row r="180" spans="1:11" x14ac:dyDescent="0.2">
      <c r="A180" s="33"/>
      <c r="B180" s="90" t="s">
        <v>27</v>
      </c>
      <c r="C180" s="32" t="s">
        <v>34</v>
      </c>
      <c r="D180" s="23"/>
      <c r="E180" s="103" t="s">
        <v>241</v>
      </c>
      <c r="F180" s="104"/>
      <c r="G180" s="105"/>
      <c r="H180" s="104"/>
      <c r="I180" s="56">
        <f t="shared" si="6"/>
        <v>0</v>
      </c>
      <c r="K180" s="643"/>
    </row>
    <row r="181" spans="1:11" x14ac:dyDescent="0.2">
      <c r="A181" s="33"/>
      <c r="B181" s="90" t="s">
        <v>27</v>
      </c>
      <c r="C181" s="32" t="s">
        <v>35</v>
      </c>
      <c r="D181" s="23"/>
      <c r="E181" s="103" t="s">
        <v>241</v>
      </c>
      <c r="F181" s="104"/>
      <c r="G181" s="105"/>
      <c r="H181" s="104"/>
      <c r="I181" s="56">
        <f t="shared" si="6"/>
        <v>0</v>
      </c>
      <c r="K181" s="643"/>
    </row>
    <row r="182" spans="1:11" x14ac:dyDescent="0.2">
      <c r="A182" s="33"/>
      <c r="B182" s="90" t="s">
        <v>27</v>
      </c>
      <c r="C182" s="32" t="s">
        <v>36</v>
      </c>
      <c r="D182" s="23"/>
      <c r="E182" s="103" t="s">
        <v>241</v>
      </c>
      <c r="F182" s="104"/>
      <c r="G182" s="105"/>
      <c r="H182" s="104"/>
      <c r="I182" s="56">
        <f t="shared" si="6"/>
        <v>0</v>
      </c>
      <c r="K182" s="643"/>
    </row>
    <row r="183" spans="1:11" x14ac:dyDescent="0.2">
      <c r="A183" s="33"/>
      <c r="B183" s="90" t="s">
        <v>27</v>
      </c>
      <c r="C183" s="32" t="s">
        <v>37</v>
      </c>
      <c r="D183" s="23"/>
      <c r="E183" s="103" t="s">
        <v>241</v>
      </c>
      <c r="F183" s="104"/>
      <c r="G183" s="105"/>
      <c r="H183" s="104"/>
      <c r="I183" s="56">
        <f t="shared" si="6"/>
        <v>0</v>
      </c>
      <c r="K183" s="643"/>
    </row>
    <row r="184" spans="1:11" x14ac:dyDescent="0.2">
      <c r="A184" s="33"/>
      <c r="B184" s="90" t="s">
        <v>27</v>
      </c>
      <c r="C184" s="32" t="s">
        <v>147</v>
      </c>
      <c r="D184" s="23"/>
      <c r="E184" s="103" t="s">
        <v>241</v>
      </c>
      <c r="F184" s="104"/>
      <c r="G184" s="105"/>
      <c r="H184" s="104"/>
      <c r="I184" s="56">
        <f t="shared" si="6"/>
        <v>0</v>
      </c>
      <c r="K184" s="643"/>
    </row>
    <row r="185" spans="1:11" x14ac:dyDescent="0.2">
      <c r="A185" s="33"/>
      <c r="B185" s="90" t="s">
        <v>27</v>
      </c>
      <c r="C185" s="32" t="s">
        <v>148</v>
      </c>
      <c r="D185" s="23"/>
      <c r="E185" s="103" t="s">
        <v>241</v>
      </c>
      <c r="F185" s="104"/>
      <c r="G185" s="105"/>
      <c r="H185" s="104"/>
      <c r="I185" s="56">
        <f t="shared" si="6"/>
        <v>0</v>
      </c>
      <c r="K185" s="643"/>
    </row>
    <row r="186" spans="1:11" x14ac:dyDescent="0.2">
      <c r="A186" s="33"/>
      <c r="B186" s="90" t="s">
        <v>27</v>
      </c>
      <c r="C186" s="32" t="s">
        <v>149</v>
      </c>
      <c r="D186" s="23"/>
      <c r="E186" s="103" t="s">
        <v>241</v>
      </c>
      <c r="F186" s="104"/>
      <c r="G186" s="105"/>
      <c r="H186" s="104"/>
      <c r="I186" s="56">
        <f t="shared" si="6"/>
        <v>0</v>
      </c>
      <c r="K186" s="643"/>
    </row>
    <row r="187" spans="1:11" x14ac:dyDescent="0.2">
      <c r="A187" s="33"/>
      <c r="B187" s="90" t="s">
        <v>27</v>
      </c>
      <c r="C187" s="32" t="s">
        <v>150</v>
      </c>
      <c r="D187" s="23"/>
      <c r="E187" s="103" t="s">
        <v>241</v>
      </c>
      <c r="F187" s="104"/>
      <c r="G187" s="105"/>
      <c r="H187" s="104"/>
      <c r="I187" s="56">
        <f t="shared" si="6"/>
        <v>0</v>
      </c>
      <c r="K187" s="643"/>
    </row>
    <row r="188" spans="1:11" x14ac:dyDescent="0.2">
      <c r="A188" s="33"/>
      <c r="B188" s="90" t="s">
        <v>27</v>
      </c>
      <c r="C188" s="109" t="s">
        <v>229</v>
      </c>
      <c r="D188" s="23"/>
      <c r="E188" s="103" t="s">
        <v>241</v>
      </c>
      <c r="F188" s="145"/>
      <c r="G188" s="105"/>
      <c r="H188" s="26"/>
      <c r="I188" s="56">
        <f t="shared" si="6"/>
        <v>0</v>
      </c>
      <c r="K188" s="643"/>
    </row>
    <row r="189" spans="1:11" x14ac:dyDescent="0.2">
      <c r="A189" s="33"/>
      <c r="B189" s="90"/>
      <c r="C189" s="235" t="s">
        <v>62</v>
      </c>
      <c r="D189" s="23"/>
      <c r="E189" s="103"/>
      <c r="G189" s="105"/>
      <c r="H189" s="27"/>
      <c r="K189" s="643"/>
    </row>
    <row r="190" spans="1:11" x14ac:dyDescent="0.2">
      <c r="A190" s="33"/>
      <c r="B190" s="90" t="s">
        <v>27</v>
      </c>
      <c r="C190" s="34"/>
      <c r="D190" s="23"/>
      <c r="E190" s="103" t="s">
        <v>241</v>
      </c>
      <c r="F190" s="104"/>
      <c r="G190" s="105"/>
      <c r="H190" s="104"/>
      <c r="I190" s="56">
        <f>F190*H190</f>
        <v>0</v>
      </c>
      <c r="K190" s="643"/>
    </row>
    <row r="191" spans="1:11" x14ac:dyDescent="0.2">
      <c r="A191" s="33"/>
      <c r="B191" s="90" t="s">
        <v>27</v>
      </c>
      <c r="C191" s="34"/>
      <c r="D191" s="23"/>
      <c r="E191" s="103" t="s">
        <v>241</v>
      </c>
      <c r="F191" s="104"/>
      <c r="G191" s="105"/>
      <c r="H191" s="104"/>
      <c r="I191" s="56">
        <f>F191*H191</f>
        <v>0</v>
      </c>
      <c r="K191" s="643"/>
    </row>
    <row r="192" spans="1:11" x14ac:dyDescent="0.2">
      <c r="A192" s="33"/>
      <c r="B192" s="90" t="s">
        <v>27</v>
      </c>
      <c r="C192" s="34"/>
      <c r="D192" s="23"/>
      <c r="E192" s="103" t="s">
        <v>241</v>
      </c>
      <c r="F192" s="104"/>
      <c r="G192" s="105"/>
      <c r="H192" s="104"/>
      <c r="I192" s="56">
        <f>F192*H192</f>
        <v>0</v>
      </c>
      <c r="K192" s="643"/>
    </row>
    <row r="193" spans="1:11" x14ac:dyDescent="0.2">
      <c r="A193" s="33"/>
      <c r="B193" s="90" t="s">
        <v>27</v>
      </c>
      <c r="C193" s="34"/>
      <c r="D193" s="23"/>
      <c r="E193" s="103" t="s">
        <v>241</v>
      </c>
      <c r="F193" s="104"/>
      <c r="G193" s="105"/>
      <c r="H193" s="104"/>
      <c r="I193" s="56">
        <f>F193*H193</f>
        <v>0</v>
      </c>
      <c r="K193" s="643"/>
    </row>
    <row r="194" spans="1:11" x14ac:dyDescent="0.2">
      <c r="A194" s="33"/>
      <c r="B194" s="90" t="s">
        <v>27</v>
      </c>
      <c r="C194" s="34"/>
      <c r="D194" s="23"/>
      <c r="E194" s="103" t="s">
        <v>241</v>
      </c>
      <c r="F194" s="104"/>
      <c r="G194" s="105"/>
      <c r="H194" s="104"/>
      <c r="I194" s="56">
        <f>F194*H194</f>
        <v>0</v>
      </c>
      <c r="K194" s="644"/>
    </row>
    <row r="195" spans="1:11" ht="15" x14ac:dyDescent="0.2">
      <c r="B195" s="25"/>
      <c r="C195" s="28"/>
      <c r="E195" s="102"/>
      <c r="H195" s="27"/>
      <c r="I195" s="57"/>
    </row>
    <row r="196" spans="1:11" ht="15" x14ac:dyDescent="0.25">
      <c r="B196" s="143" t="s">
        <v>252</v>
      </c>
      <c r="C196" s="28"/>
      <c r="E196" s="103"/>
      <c r="F196" s="230"/>
      <c r="G196" s="23"/>
      <c r="H196" s="105"/>
      <c r="I196" s="105"/>
      <c r="K196" s="24" t="s">
        <v>16</v>
      </c>
    </row>
    <row r="197" spans="1:11" x14ac:dyDescent="0.2">
      <c r="B197" s="25" t="s">
        <v>16</v>
      </c>
      <c r="C197" s="29" t="s">
        <v>156</v>
      </c>
      <c r="E197" s="103" t="s">
        <v>241</v>
      </c>
      <c r="F197" s="104"/>
      <c r="G197" s="23"/>
      <c r="H197" s="104"/>
      <c r="I197" s="56">
        <f>F197*H197</f>
        <v>0</v>
      </c>
      <c r="K197" s="645">
        <f>SUM(I197:I265)</f>
        <v>0</v>
      </c>
    </row>
    <row r="198" spans="1:11" x14ac:dyDescent="0.2">
      <c r="A198" s="33"/>
      <c r="B198" s="25" t="s">
        <v>16</v>
      </c>
      <c r="C198" s="29" t="s">
        <v>28</v>
      </c>
      <c r="D198" s="23"/>
      <c r="E198" s="103" t="s">
        <v>241</v>
      </c>
      <c r="F198" s="104"/>
      <c r="G198" s="23"/>
      <c r="H198" s="104"/>
      <c r="I198" s="56">
        <f>F198*H198</f>
        <v>0</v>
      </c>
      <c r="K198" s="646"/>
    </row>
    <row r="199" spans="1:11" x14ac:dyDescent="0.2">
      <c r="A199" s="33"/>
      <c r="B199" s="25" t="s">
        <v>16</v>
      </c>
      <c r="C199" s="29" t="s">
        <v>29</v>
      </c>
      <c r="D199" s="23"/>
      <c r="E199" s="103" t="s">
        <v>241</v>
      </c>
      <c r="F199" s="104"/>
      <c r="G199" s="23"/>
      <c r="H199" s="104"/>
      <c r="I199" s="56">
        <f>F199*H199</f>
        <v>0</v>
      </c>
      <c r="K199" s="646"/>
    </row>
    <row r="200" spans="1:11" x14ac:dyDescent="0.2">
      <c r="A200" s="33"/>
      <c r="B200" s="25" t="s">
        <v>16</v>
      </c>
      <c r="C200" s="108" t="s">
        <v>30</v>
      </c>
      <c r="D200" s="23"/>
      <c r="E200" s="103" t="s">
        <v>241</v>
      </c>
      <c r="F200" s="104"/>
      <c r="G200" s="23"/>
      <c r="H200" s="104"/>
      <c r="I200" s="56">
        <f>F200*H200</f>
        <v>0</v>
      </c>
      <c r="K200" s="646"/>
    </row>
    <row r="201" spans="1:11" s="23" customFormat="1" x14ac:dyDescent="0.2">
      <c r="A201" s="35"/>
      <c r="B201" s="30"/>
      <c r="C201" s="31"/>
      <c r="E201" s="103"/>
      <c r="H201" s="45"/>
      <c r="I201" s="45"/>
      <c r="K201" s="646"/>
    </row>
    <row r="202" spans="1:11" s="23" customFormat="1" ht="15" x14ac:dyDescent="0.2">
      <c r="A202" s="35"/>
      <c r="B202" s="143" t="s">
        <v>253</v>
      </c>
      <c r="C202" s="31"/>
      <c r="E202" s="103"/>
      <c r="H202" s="45"/>
      <c r="I202" s="45"/>
      <c r="K202" s="646"/>
    </row>
    <row r="203" spans="1:11" x14ac:dyDescent="0.2">
      <c r="A203" s="33"/>
      <c r="B203" s="25" t="s">
        <v>175</v>
      </c>
      <c r="C203" s="32" t="s">
        <v>31</v>
      </c>
      <c r="D203" s="23"/>
      <c r="E203" s="103" t="s">
        <v>241</v>
      </c>
      <c r="F203" s="104"/>
      <c r="G203" s="23"/>
      <c r="H203" s="104"/>
      <c r="I203" s="56">
        <f>F203*H203</f>
        <v>0</v>
      </c>
      <c r="K203" s="646"/>
    </row>
    <row r="204" spans="1:11" x14ac:dyDescent="0.2">
      <c r="A204" s="33"/>
      <c r="B204" s="25" t="s">
        <v>175</v>
      </c>
      <c r="C204" s="32" t="s">
        <v>32</v>
      </c>
      <c r="D204" s="23"/>
      <c r="E204" s="103" t="s">
        <v>241</v>
      </c>
      <c r="F204" s="104"/>
      <c r="G204" s="23"/>
      <c r="H204" s="104"/>
      <c r="I204" s="56">
        <f t="shared" ref="I204:I211" si="7">F204*H204</f>
        <v>0</v>
      </c>
      <c r="K204" s="646"/>
    </row>
    <row r="205" spans="1:11" x14ac:dyDescent="0.2">
      <c r="A205" s="33"/>
      <c r="B205" s="25" t="s">
        <v>175</v>
      </c>
      <c r="C205" s="32" t="s">
        <v>33</v>
      </c>
      <c r="D205" s="23"/>
      <c r="E205" s="103" t="s">
        <v>241</v>
      </c>
      <c r="F205" s="104"/>
      <c r="G205" s="23"/>
      <c r="H205" s="104"/>
      <c r="I205" s="56">
        <f t="shared" si="7"/>
        <v>0</v>
      </c>
      <c r="K205" s="646"/>
    </row>
    <row r="206" spans="1:11" x14ac:dyDescent="0.2">
      <c r="A206" s="33"/>
      <c r="B206" s="25" t="s">
        <v>175</v>
      </c>
      <c r="C206" s="32" t="s">
        <v>34</v>
      </c>
      <c r="D206" s="23"/>
      <c r="E206" s="103" t="s">
        <v>241</v>
      </c>
      <c r="F206" s="104"/>
      <c r="G206" s="23"/>
      <c r="H206" s="104"/>
      <c r="I206" s="56">
        <f t="shared" si="7"/>
        <v>0</v>
      </c>
      <c r="K206" s="646"/>
    </row>
    <row r="207" spans="1:11" x14ac:dyDescent="0.2">
      <c r="A207" s="33"/>
      <c r="B207" s="25" t="s">
        <v>175</v>
      </c>
      <c r="C207" s="32" t="s">
        <v>35</v>
      </c>
      <c r="D207" s="23"/>
      <c r="E207" s="103" t="s">
        <v>241</v>
      </c>
      <c r="F207" s="104"/>
      <c r="G207" s="23"/>
      <c r="H207" s="104"/>
      <c r="I207" s="56">
        <f t="shared" si="7"/>
        <v>0</v>
      </c>
      <c r="K207" s="646"/>
    </row>
    <row r="208" spans="1:11" x14ac:dyDescent="0.2">
      <c r="A208" s="33"/>
      <c r="B208" s="25" t="s">
        <v>175</v>
      </c>
      <c r="C208" s="32" t="s">
        <v>36</v>
      </c>
      <c r="D208" s="23"/>
      <c r="E208" s="103" t="s">
        <v>241</v>
      </c>
      <c r="F208" s="104"/>
      <c r="G208" s="23"/>
      <c r="H208" s="104"/>
      <c r="I208" s="56">
        <f t="shared" si="7"/>
        <v>0</v>
      </c>
      <c r="K208" s="646"/>
    </row>
    <row r="209" spans="1:11" x14ac:dyDescent="0.2">
      <c r="A209" s="33"/>
      <c r="B209" s="25" t="s">
        <v>175</v>
      </c>
      <c r="C209" s="32" t="s">
        <v>37</v>
      </c>
      <c r="D209" s="23"/>
      <c r="E209" s="103" t="s">
        <v>241</v>
      </c>
      <c r="F209" s="104"/>
      <c r="G209" s="23"/>
      <c r="H209" s="104"/>
      <c r="I209" s="56">
        <f t="shared" si="7"/>
        <v>0</v>
      </c>
      <c r="K209" s="646"/>
    </row>
    <row r="210" spans="1:11" x14ac:dyDescent="0.2">
      <c r="A210" s="33"/>
      <c r="B210" s="25" t="s">
        <v>175</v>
      </c>
      <c r="C210" s="32" t="s">
        <v>38</v>
      </c>
      <c r="D210" s="23"/>
      <c r="E210" s="103" t="s">
        <v>241</v>
      </c>
      <c r="F210" s="104"/>
      <c r="G210" s="23"/>
      <c r="H210" s="104"/>
      <c r="I210" s="56">
        <f t="shared" si="7"/>
        <v>0</v>
      </c>
      <c r="K210" s="646"/>
    </row>
    <row r="211" spans="1:11" x14ac:dyDescent="0.2">
      <c r="A211" s="33"/>
      <c r="B211" s="25" t="s">
        <v>175</v>
      </c>
      <c r="C211" s="109" t="s">
        <v>229</v>
      </c>
      <c r="D211" s="23"/>
      <c r="E211" s="103" t="s">
        <v>241</v>
      </c>
      <c r="F211" s="145"/>
      <c r="G211" s="23"/>
      <c r="H211" s="26"/>
      <c r="I211" s="56">
        <f t="shared" si="7"/>
        <v>0</v>
      </c>
      <c r="K211" s="646"/>
    </row>
    <row r="212" spans="1:11" x14ac:dyDescent="0.2">
      <c r="A212" s="33"/>
      <c r="B212" s="25"/>
      <c r="C212" s="235" t="s">
        <v>62</v>
      </c>
      <c r="D212" s="23"/>
      <c r="E212" s="103"/>
      <c r="G212" s="23"/>
      <c r="H212" s="27"/>
      <c r="I212" s="57"/>
      <c r="K212" s="646"/>
    </row>
    <row r="213" spans="1:11" x14ac:dyDescent="0.2">
      <c r="A213" s="33"/>
      <c r="B213" s="25" t="s">
        <v>175</v>
      </c>
      <c r="C213" s="34"/>
      <c r="D213" s="23"/>
      <c r="E213" s="103" t="s">
        <v>241</v>
      </c>
      <c r="F213" s="104"/>
      <c r="G213" s="23"/>
      <c r="H213" s="104"/>
      <c r="I213" s="56">
        <f>F213*H213</f>
        <v>0</v>
      </c>
      <c r="K213" s="646"/>
    </row>
    <row r="214" spans="1:11" x14ac:dyDescent="0.2">
      <c r="A214" s="33"/>
      <c r="B214" s="25" t="s">
        <v>175</v>
      </c>
      <c r="C214" s="34"/>
      <c r="D214" s="23"/>
      <c r="E214" s="103" t="s">
        <v>241</v>
      </c>
      <c r="F214" s="104"/>
      <c r="G214" s="23"/>
      <c r="H214" s="104"/>
      <c r="I214" s="56">
        <f>F214*H214</f>
        <v>0</v>
      </c>
      <c r="K214" s="646"/>
    </row>
    <row r="215" spans="1:11" x14ac:dyDescent="0.2">
      <c r="A215" s="33"/>
      <c r="B215" s="25" t="s">
        <v>175</v>
      </c>
      <c r="C215" s="34"/>
      <c r="D215" s="23"/>
      <c r="E215" s="103" t="s">
        <v>241</v>
      </c>
      <c r="F215" s="104"/>
      <c r="G215" s="23"/>
      <c r="H215" s="104"/>
      <c r="I215" s="56">
        <f>F215*H215</f>
        <v>0</v>
      </c>
      <c r="K215" s="646"/>
    </row>
    <row r="216" spans="1:11" x14ac:dyDescent="0.2">
      <c r="A216" s="33"/>
      <c r="B216" s="25" t="s">
        <v>175</v>
      </c>
      <c r="C216" s="34"/>
      <c r="D216" s="23"/>
      <c r="E216" s="103" t="s">
        <v>241</v>
      </c>
      <c r="F216" s="104"/>
      <c r="G216" s="23"/>
      <c r="H216" s="104"/>
      <c r="I216" s="56">
        <f>F216*H216</f>
        <v>0</v>
      </c>
      <c r="K216" s="646"/>
    </row>
    <row r="217" spans="1:11" x14ac:dyDescent="0.2">
      <c r="A217" s="33"/>
      <c r="B217" s="25" t="s">
        <v>175</v>
      </c>
      <c r="C217" s="34"/>
      <c r="D217" s="23"/>
      <c r="E217" s="103" t="s">
        <v>241</v>
      </c>
      <c r="F217" s="104"/>
      <c r="G217" s="23"/>
      <c r="H217" s="104"/>
      <c r="I217" s="56">
        <f>F217*H217</f>
        <v>0</v>
      </c>
      <c r="K217" s="646"/>
    </row>
    <row r="218" spans="1:11" x14ac:dyDescent="0.2">
      <c r="B218" s="25"/>
      <c r="D218" s="23"/>
      <c r="E218" s="103"/>
      <c r="G218" s="23"/>
      <c r="H218" s="27"/>
      <c r="I218" s="57"/>
      <c r="K218" s="646"/>
    </row>
    <row r="219" spans="1:11" x14ac:dyDescent="0.2">
      <c r="B219" s="25" t="s">
        <v>176</v>
      </c>
      <c r="C219" s="32" t="s">
        <v>31</v>
      </c>
      <c r="D219" s="23"/>
      <c r="E219" s="103" t="s">
        <v>241</v>
      </c>
      <c r="F219" s="104"/>
      <c r="G219" s="23"/>
      <c r="H219" s="104"/>
      <c r="I219" s="56">
        <f>F219*H219</f>
        <v>0</v>
      </c>
      <c r="K219" s="646"/>
    </row>
    <row r="220" spans="1:11" x14ac:dyDescent="0.2">
      <c r="B220" s="25" t="s">
        <v>176</v>
      </c>
      <c r="C220" s="32" t="s">
        <v>32</v>
      </c>
      <c r="D220" s="23"/>
      <c r="E220" s="103" t="s">
        <v>241</v>
      </c>
      <c r="F220" s="104"/>
      <c r="G220" s="23"/>
      <c r="H220" s="104"/>
      <c r="I220" s="56">
        <f t="shared" ref="I220:I227" si="8">F220*H220</f>
        <v>0</v>
      </c>
      <c r="K220" s="646"/>
    </row>
    <row r="221" spans="1:11" x14ac:dyDescent="0.2">
      <c r="B221" s="25" t="s">
        <v>176</v>
      </c>
      <c r="C221" s="32" t="s">
        <v>33</v>
      </c>
      <c r="D221" s="23"/>
      <c r="E221" s="103" t="s">
        <v>241</v>
      </c>
      <c r="F221" s="104"/>
      <c r="G221" s="23"/>
      <c r="H221" s="104"/>
      <c r="I221" s="56">
        <f t="shared" si="8"/>
        <v>0</v>
      </c>
      <c r="K221" s="646"/>
    </row>
    <row r="222" spans="1:11" x14ac:dyDescent="0.2">
      <c r="B222" s="25" t="s">
        <v>176</v>
      </c>
      <c r="C222" s="32" t="s">
        <v>34</v>
      </c>
      <c r="D222" s="23"/>
      <c r="E222" s="103" t="s">
        <v>241</v>
      </c>
      <c r="F222" s="104"/>
      <c r="G222" s="23"/>
      <c r="H222" s="104"/>
      <c r="I222" s="56">
        <f t="shared" si="8"/>
        <v>0</v>
      </c>
      <c r="K222" s="646"/>
    </row>
    <row r="223" spans="1:11" x14ac:dyDescent="0.2">
      <c r="B223" s="25" t="s">
        <v>176</v>
      </c>
      <c r="C223" s="32" t="s">
        <v>35</v>
      </c>
      <c r="D223" s="23"/>
      <c r="E223" s="103" t="s">
        <v>241</v>
      </c>
      <c r="F223" s="104"/>
      <c r="G223" s="23"/>
      <c r="H223" s="104"/>
      <c r="I223" s="56">
        <f t="shared" si="8"/>
        <v>0</v>
      </c>
      <c r="K223" s="646"/>
    </row>
    <row r="224" spans="1:11" x14ac:dyDescent="0.2">
      <c r="B224" s="25" t="s">
        <v>176</v>
      </c>
      <c r="C224" s="32" t="s">
        <v>36</v>
      </c>
      <c r="D224" s="23"/>
      <c r="E224" s="103" t="s">
        <v>241</v>
      </c>
      <c r="F224" s="104"/>
      <c r="G224" s="23"/>
      <c r="H224" s="104"/>
      <c r="I224" s="56">
        <f t="shared" si="8"/>
        <v>0</v>
      </c>
      <c r="K224" s="646"/>
    </row>
    <row r="225" spans="2:11" x14ac:dyDescent="0.2">
      <c r="B225" s="25" t="s">
        <v>176</v>
      </c>
      <c r="C225" s="32" t="s">
        <v>37</v>
      </c>
      <c r="D225" s="23"/>
      <c r="E225" s="103" t="s">
        <v>241</v>
      </c>
      <c r="F225" s="104"/>
      <c r="G225" s="23"/>
      <c r="H225" s="104"/>
      <c r="I225" s="56">
        <f t="shared" si="8"/>
        <v>0</v>
      </c>
      <c r="K225" s="646"/>
    </row>
    <row r="226" spans="2:11" x14ac:dyDescent="0.2">
      <c r="B226" s="25" t="s">
        <v>176</v>
      </c>
      <c r="C226" s="32" t="s">
        <v>38</v>
      </c>
      <c r="D226" s="23"/>
      <c r="E226" s="103" t="s">
        <v>241</v>
      </c>
      <c r="F226" s="104"/>
      <c r="G226" s="23"/>
      <c r="H226" s="104"/>
      <c r="I226" s="56">
        <f t="shared" si="8"/>
        <v>0</v>
      </c>
      <c r="K226" s="646"/>
    </row>
    <row r="227" spans="2:11" x14ac:dyDescent="0.2">
      <c r="B227" s="25" t="s">
        <v>176</v>
      </c>
      <c r="C227" s="109" t="s">
        <v>229</v>
      </c>
      <c r="D227" s="23"/>
      <c r="E227" s="103" t="s">
        <v>241</v>
      </c>
      <c r="F227" s="145"/>
      <c r="G227" s="23"/>
      <c r="H227" s="26"/>
      <c r="I227" s="56">
        <f t="shared" si="8"/>
        <v>0</v>
      </c>
      <c r="K227" s="646"/>
    </row>
    <row r="228" spans="2:11" x14ac:dyDescent="0.2">
      <c r="B228" s="25"/>
      <c r="C228" s="235" t="s">
        <v>62</v>
      </c>
      <c r="D228" s="23"/>
      <c r="E228" s="103"/>
      <c r="G228" s="23"/>
      <c r="H228" s="27"/>
      <c r="I228" s="57"/>
      <c r="K228" s="646"/>
    </row>
    <row r="229" spans="2:11" x14ac:dyDescent="0.2">
      <c r="B229" s="25" t="s">
        <v>176</v>
      </c>
      <c r="C229" s="34"/>
      <c r="D229" s="23"/>
      <c r="E229" s="103" t="s">
        <v>241</v>
      </c>
      <c r="F229" s="104"/>
      <c r="G229" s="23"/>
      <c r="H229" s="104"/>
      <c r="I229" s="56">
        <f>F229*H229</f>
        <v>0</v>
      </c>
      <c r="K229" s="646"/>
    </row>
    <row r="230" spans="2:11" x14ac:dyDescent="0.2">
      <c r="B230" s="25" t="s">
        <v>176</v>
      </c>
      <c r="C230" s="34"/>
      <c r="D230" s="23"/>
      <c r="E230" s="103" t="s">
        <v>241</v>
      </c>
      <c r="F230" s="104"/>
      <c r="G230" s="23"/>
      <c r="H230" s="104"/>
      <c r="I230" s="56">
        <f>F230*H230</f>
        <v>0</v>
      </c>
      <c r="K230" s="646"/>
    </row>
    <row r="231" spans="2:11" x14ac:dyDescent="0.2">
      <c r="B231" s="25" t="s">
        <v>176</v>
      </c>
      <c r="C231" s="34"/>
      <c r="D231" s="23"/>
      <c r="E231" s="103" t="s">
        <v>241</v>
      </c>
      <c r="F231" s="104"/>
      <c r="G231" s="23"/>
      <c r="H231" s="104"/>
      <c r="I231" s="56">
        <f>F231*H231</f>
        <v>0</v>
      </c>
      <c r="K231" s="646"/>
    </row>
    <row r="232" spans="2:11" x14ac:dyDescent="0.2">
      <c r="B232" s="25" t="s">
        <v>176</v>
      </c>
      <c r="C232" s="34"/>
      <c r="D232" s="23"/>
      <c r="E232" s="103" t="s">
        <v>241</v>
      </c>
      <c r="F232" s="104"/>
      <c r="G232" s="23"/>
      <c r="H232" s="104"/>
      <c r="I232" s="56">
        <f>F232*H232</f>
        <v>0</v>
      </c>
      <c r="K232" s="646"/>
    </row>
    <row r="233" spans="2:11" x14ac:dyDescent="0.2">
      <c r="B233" s="25" t="s">
        <v>176</v>
      </c>
      <c r="C233" s="34"/>
      <c r="D233" s="23"/>
      <c r="E233" s="103" t="s">
        <v>241</v>
      </c>
      <c r="F233" s="104"/>
      <c r="G233" s="23"/>
      <c r="H233" s="104"/>
      <c r="I233" s="56">
        <f>F233*H233</f>
        <v>0</v>
      </c>
      <c r="K233" s="646"/>
    </row>
    <row r="234" spans="2:11" x14ac:dyDescent="0.2">
      <c r="B234" s="25"/>
      <c r="D234" s="23"/>
      <c r="E234" s="103"/>
      <c r="G234" s="23"/>
      <c r="H234" s="27"/>
      <c r="I234" s="57"/>
      <c r="K234" s="646"/>
    </row>
    <row r="235" spans="2:11" x14ac:dyDescent="0.2">
      <c r="B235" s="25" t="s">
        <v>177</v>
      </c>
      <c r="C235" s="32" t="s">
        <v>31</v>
      </c>
      <c r="D235" s="23"/>
      <c r="E235" s="103" t="s">
        <v>241</v>
      </c>
      <c r="F235" s="104"/>
      <c r="G235" s="23"/>
      <c r="H235" s="104"/>
      <c r="I235" s="56">
        <f>F235*H235</f>
        <v>0</v>
      </c>
      <c r="K235" s="646"/>
    </row>
    <row r="236" spans="2:11" x14ac:dyDescent="0.2">
      <c r="B236" s="25" t="s">
        <v>177</v>
      </c>
      <c r="C236" s="32" t="s">
        <v>32</v>
      </c>
      <c r="D236" s="23"/>
      <c r="E236" s="103" t="s">
        <v>241</v>
      </c>
      <c r="F236" s="104"/>
      <c r="G236" s="23"/>
      <c r="H236" s="104"/>
      <c r="I236" s="56">
        <f t="shared" ref="I236:I243" si="9">F236*H236</f>
        <v>0</v>
      </c>
      <c r="K236" s="646"/>
    </row>
    <row r="237" spans="2:11" x14ac:dyDescent="0.2">
      <c r="B237" s="25" t="s">
        <v>177</v>
      </c>
      <c r="C237" s="32" t="s">
        <v>33</v>
      </c>
      <c r="D237" s="23"/>
      <c r="E237" s="103" t="s">
        <v>241</v>
      </c>
      <c r="F237" s="104"/>
      <c r="G237" s="23"/>
      <c r="H237" s="104"/>
      <c r="I237" s="56">
        <f t="shared" si="9"/>
        <v>0</v>
      </c>
      <c r="K237" s="646"/>
    </row>
    <row r="238" spans="2:11" x14ac:dyDescent="0.2">
      <c r="B238" s="25" t="s">
        <v>177</v>
      </c>
      <c r="C238" s="32" t="s">
        <v>34</v>
      </c>
      <c r="D238" s="23"/>
      <c r="E238" s="103" t="s">
        <v>241</v>
      </c>
      <c r="F238" s="104"/>
      <c r="G238" s="23"/>
      <c r="H238" s="104"/>
      <c r="I238" s="56">
        <f t="shared" si="9"/>
        <v>0</v>
      </c>
      <c r="K238" s="646"/>
    </row>
    <row r="239" spans="2:11" x14ac:dyDescent="0.2">
      <c r="B239" s="25" t="s">
        <v>177</v>
      </c>
      <c r="C239" s="32" t="s">
        <v>35</v>
      </c>
      <c r="D239" s="23"/>
      <c r="E239" s="103" t="s">
        <v>241</v>
      </c>
      <c r="F239" s="104"/>
      <c r="G239" s="23"/>
      <c r="H239" s="104"/>
      <c r="I239" s="56">
        <f t="shared" si="9"/>
        <v>0</v>
      </c>
      <c r="K239" s="646"/>
    </row>
    <row r="240" spans="2:11" x14ac:dyDescent="0.2">
      <c r="B240" s="25" t="s">
        <v>177</v>
      </c>
      <c r="C240" s="32" t="s">
        <v>36</v>
      </c>
      <c r="D240" s="23"/>
      <c r="E240" s="103" t="s">
        <v>241</v>
      </c>
      <c r="F240" s="104"/>
      <c r="G240" s="23"/>
      <c r="H240" s="104"/>
      <c r="I240" s="56">
        <f t="shared" si="9"/>
        <v>0</v>
      </c>
      <c r="K240" s="646"/>
    </row>
    <row r="241" spans="2:11" x14ac:dyDescent="0.2">
      <c r="B241" s="25" t="s">
        <v>177</v>
      </c>
      <c r="C241" s="32" t="s">
        <v>37</v>
      </c>
      <c r="D241" s="23"/>
      <c r="E241" s="103" t="s">
        <v>241</v>
      </c>
      <c r="F241" s="104"/>
      <c r="G241" s="23"/>
      <c r="H241" s="104"/>
      <c r="I241" s="56">
        <f t="shared" si="9"/>
        <v>0</v>
      </c>
      <c r="K241" s="646"/>
    </row>
    <row r="242" spans="2:11" x14ac:dyDescent="0.2">
      <c r="B242" s="25" t="s">
        <v>177</v>
      </c>
      <c r="C242" s="32" t="s">
        <v>38</v>
      </c>
      <c r="D242" s="23"/>
      <c r="E242" s="103" t="s">
        <v>241</v>
      </c>
      <c r="F242" s="104"/>
      <c r="G242" s="23"/>
      <c r="H242" s="104"/>
      <c r="I242" s="56">
        <f t="shared" si="9"/>
        <v>0</v>
      </c>
      <c r="K242" s="646"/>
    </row>
    <row r="243" spans="2:11" x14ac:dyDescent="0.2">
      <c r="B243" s="25" t="s">
        <v>177</v>
      </c>
      <c r="C243" s="109" t="s">
        <v>229</v>
      </c>
      <c r="D243" s="23"/>
      <c r="E243" s="103" t="s">
        <v>241</v>
      </c>
      <c r="F243" s="145"/>
      <c r="G243" s="23"/>
      <c r="H243" s="26"/>
      <c r="I243" s="56">
        <f t="shared" si="9"/>
        <v>0</v>
      </c>
      <c r="K243" s="646"/>
    </row>
    <row r="244" spans="2:11" x14ac:dyDescent="0.2">
      <c r="B244" s="25"/>
      <c r="C244" s="235" t="s">
        <v>62</v>
      </c>
      <c r="D244" s="23"/>
      <c r="E244" s="103"/>
      <c r="G244" s="23"/>
      <c r="H244" s="27"/>
      <c r="I244" s="57"/>
      <c r="K244" s="646"/>
    </row>
    <row r="245" spans="2:11" x14ac:dyDescent="0.2">
      <c r="B245" s="25" t="s">
        <v>177</v>
      </c>
      <c r="C245" s="34"/>
      <c r="D245" s="23"/>
      <c r="E245" s="103" t="s">
        <v>241</v>
      </c>
      <c r="F245" s="104"/>
      <c r="G245" s="23"/>
      <c r="H245" s="104"/>
      <c r="I245" s="56">
        <f>F245*H245</f>
        <v>0</v>
      </c>
      <c r="K245" s="646"/>
    </row>
    <row r="246" spans="2:11" x14ac:dyDescent="0.2">
      <c r="B246" s="25" t="s">
        <v>177</v>
      </c>
      <c r="C246" s="34"/>
      <c r="D246" s="23"/>
      <c r="E246" s="103" t="s">
        <v>241</v>
      </c>
      <c r="F246" s="104"/>
      <c r="G246" s="23"/>
      <c r="H246" s="104"/>
      <c r="I246" s="56">
        <f>F246*H246</f>
        <v>0</v>
      </c>
      <c r="K246" s="646"/>
    </row>
    <row r="247" spans="2:11" x14ac:dyDescent="0.2">
      <c r="B247" s="25" t="s">
        <v>177</v>
      </c>
      <c r="C247" s="34"/>
      <c r="D247" s="23"/>
      <c r="E247" s="103" t="s">
        <v>241</v>
      </c>
      <c r="F247" s="104"/>
      <c r="G247" s="23"/>
      <c r="H247" s="104"/>
      <c r="I247" s="56">
        <f>F247*H247</f>
        <v>0</v>
      </c>
      <c r="K247" s="646"/>
    </row>
    <row r="248" spans="2:11" x14ac:dyDescent="0.2">
      <c r="B248" s="25" t="s">
        <v>177</v>
      </c>
      <c r="C248" s="34"/>
      <c r="D248" s="23"/>
      <c r="E248" s="103" t="s">
        <v>241</v>
      </c>
      <c r="F248" s="104"/>
      <c r="G248" s="23"/>
      <c r="H248" s="104"/>
      <c r="I248" s="56">
        <f>F248*H248</f>
        <v>0</v>
      </c>
      <c r="K248" s="646"/>
    </row>
    <row r="249" spans="2:11" x14ac:dyDescent="0.2">
      <c r="B249" s="25" t="s">
        <v>177</v>
      </c>
      <c r="C249" s="34"/>
      <c r="D249" s="23"/>
      <c r="E249" s="103" t="s">
        <v>241</v>
      </c>
      <c r="F249" s="104"/>
      <c r="G249" s="23"/>
      <c r="H249" s="104"/>
      <c r="I249" s="56">
        <f>F249*H249</f>
        <v>0</v>
      </c>
      <c r="K249" s="646"/>
    </row>
    <row r="250" spans="2:11" x14ac:dyDescent="0.2">
      <c r="B250" s="25"/>
      <c r="D250" s="23"/>
      <c r="E250" s="103"/>
      <c r="G250" s="23"/>
      <c r="H250" s="27"/>
      <c r="I250" s="57"/>
      <c r="K250" s="646"/>
    </row>
    <row r="251" spans="2:11" x14ac:dyDescent="0.2">
      <c r="B251" s="25" t="s">
        <v>178</v>
      </c>
      <c r="C251" s="32" t="s">
        <v>31</v>
      </c>
      <c r="D251" s="23"/>
      <c r="E251" s="103" t="s">
        <v>241</v>
      </c>
      <c r="F251" s="104"/>
      <c r="G251" s="23"/>
      <c r="H251" s="104"/>
      <c r="I251" s="56">
        <f>F251*H251</f>
        <v>0</v>
      </c>
      <c r="K251" s="646"/>
    </row>
    <row r="252" spans="2:11" x14ac:dyDescent="0.2">
      <c r="B252" s="25" t="s">
        <v>178</v>
      </c>
      <c r="C252" s="32" t="s">
        <v>32</v>
      </c>
      <c r="D252" s="23"/>
      <c r="E252" s="103" t="s">
        <v>241</v>
      </c>
      <c r="F252" s="104"/>
      <c r="G252" s="23"/>
      <c r="H252" s="104"/>
      <c r="I252" s="56">
        <f t="shared" ref="I252:I259" si="10">F252*H252</f>
        <v>0</v>
      </c>
      <c r="K252" s="646"/>
    </row>
    <row r="253" spans="2:11" x14ac:dyDescent="0.2">
      <c r="B253" s="25" t="s">
        <v>178</v>
      </c>
      <c r="C253" s="32" t="s">
        <v>33</v>
      </c>
      <c r="D253" s="23"/>
      <c r="E253" s="103" t="s">
        <v>241</v>
      </c>
      <c r="F253" s="104"/>
      <c r="G253" s="23"/>
      <c r="H253" s="104"/>
      <c r="I253" s="56">
        <f t="shared" si="10"/>
        <v>0</v>
      </c>
      <c r="K253" s="646"/>
    </row>
    <row r="254" spans="2:11" x14ac:dyDescent="0.2">
      <c r="B254" s="25" t="s">
        <v>178</v>
      </c>
      <c r="C254" s="32" t="s">
        <v>34</v>
      </c>
      <c r="D254" s="23"/>
      <c r="E254" s="103" t="s">
        <v>241</v>
      </c>
      <c r="F254" s="104"/>
      <c r="G254" s="23"/>
      <c r="H254" s="104"/>
      <c r="I254" s="56">
        <f t="shared" si="10"/>
        <v>0</v>
      </c>
      <c r="K254" s="646"/>
    </row>
    <row r="255" spans="2:11" x14ac:dyDescent="0.2">
      <c r="B255" s="25" t="s">
        <v>178</v>
      </c>
      <c r="C255" s="32" t="s">
        <v>35</v>
      </c>
      <c r="D255" s="23"/>
      <c r="E255" s="103" t="s">
        <v>241</v>
      </c>
      <c r="F255" s="104"/>
      <c r="G255" s="23"/>
      <c r="H255" s="104"/>
      <c r="I255" s="56">
        <f t="shared" si="10"/>
        <v>0</v>
      </c>
      <c r="K255" s="646"/>
    </row>
    <row r="256" spans="2:11" x14ac:dyDescent="0.2">
      <c r="B256" s="25" t="s">
        <v>178</v>
      </c>
      <c r="C256" s="32" t="s">
        <v>36</v>
      </c>
      <c r="D256" s="23"/>
      <c r="E256" s="103" t="s">
        <v>241</v>
      </c>
      <c r="F256" s="104"/>
      <c r="G256" s="23"/>
      <c r="H256" s="104"/>
      <c r="I256" s="56">
        <f t="shared" si="10"/>
        <v>0</v>
      </c>
      <c r="K256" s="646"/>
    </row>
    <row r="257" spans="2:11" x14ac:dyDescent="0.2">
      <c r="B257" s="25" t="s">
        <v>178</v>
      </c>
      <c r="C257" s="32" t="s">
        <v>37</v>
      </c>
      <c r="D257" s="23"/>
      <c r="E257" s="103" t="s">
        <v>241</v>
      </c>
      <c r="F257" s="104"/>
      <c r="G257" s="23"/>
      <c r="H257" s="104"/>
      <c r="I257" s="56">
        <f t="shared" si="10"/>
        <v>0</v>
      </c>
      <c r="K257" s="646"/>
    </row>
    <row r="258" spans="2:11" x14ac:dyDescent="0.2">
      <c r="B258" s="25" t="s">
        <v>178</v>
      </c>
      <c r="C258" s="32" t="s">
        <v>38</v>
      </c>
      <c r="D258" s="23"/>
      <c r="E258" s="103" t="s">
        <v>241</v>
      </c>
      <c r="F258" s="104"/>
      <c r="G258" s="23"/>
      <c r="H258" s="104"/>
      <c r="I258" s="56">
        <f t="shared" si="10"/>
        <v>0</v>
      </c>
      <c r="K258" s="646"/>
    </row>
    <row r="259" spans="2:11" x14ac:dyDescent="0.2">
      <c r="B259" s="25" t="s">
        <v>178</v>
      </c>
      <c r="C259" s="109" t="s">
        <v>229</v>
      </c>
      <c r="D259" s="23"/>
      <c r="E259" s="103" t="s">
        <v>241</v>
      </c>
      <c r="F259" s="145"/>
      <c r="G259" s="23"/>
      <c r="H259" s="26"/>
      <c r="I259" s="56">
        <f t="shared" si="10"/>
        <v>0</v>
      </c>
      <c r="K259" s="646"/>
    </row>
    <row r="260" spans="2:11" x14ac:dyDescent="0.2">
      <c r="B260" s="25"/>
      <c r="C260" s="235" t="s">
        <v>62</v>
      </c>
      <c r="D260" s="23"/>
      <c r="E260" s="103"/>
      <c r="G260" s="23"/>
      <c r="H260" s="27"/>
      <c r="I260" s="57"/>
      <c r="K260" s="646"/>
    </row>
    <row r="261" spans="2:11" x14ac:dyDescent="0.2">
      <c r="B261" s="25" t="s">
        <v>178</v>
      </c>
      <c r="C261" s="34"/>
      <c r="D261" s="23"/>
      <c r="E261" s="103" t="s">
        <v>241</v>
      </c>
      <c r="F261" s="104"/>
      <c r="G261" s="23"/>
      <c r="H261" s="104"/>
      <c r="I261" s="56">
        <f>F261*H261</f>
        <v>0</v>
      </c>
      <c r="K261" s="646"/>
    </row>
    <row r="262" spans="2:11" x14ac:dyDescent="0.2">
      <c r="B262" s="25" t="s">
        <v>178</v>
      </c>
      <c r="C262" s="34"/>
      <c r="D262" s="23"/>
      <c r="E262" s="103" t="s">
        <v>241</v>
      </c>
      <c r="F262" s="104"/>
      <c r="G262" s="23"/>
      <c r="H262" s="104"/>
      <c r="I262" s="56">
        <f>F262*H262</f>
        <v>0</v>
      </c>
      <c r="K262" s="646"/>
    </row>
    <row r="263" spans="2:11" x14ac:dyDescent="0.2">
      <c r="B263" s="25" t="s">
        <v>178</v>
      </c>
      <c r="C263" s="34"/>
      <c r="D263" s="23"/>
      <c r="E263" s="103" t="s">
        <v>241</v>
      </c>
      <c r="F263" s="104"/>
      <c r="G263" s="23"/>
      <c r="H263" s="104"/>
      <c r="I263" s="56">
        <f>F263*H263</f>
        <v>0</v>
      </c>
      <c r="K263" s="646"/>
    </row>
    <row r="264" spans="2:11" x14ac:dyDescent="0.2">
      <c r="B264" s="25" t="s">
        <v>178</v>
      </c>
      <c r="C264" s="34"/>
      <c r="D264" s="23"/>
      <c r="E264" s="103" t="s">
        <v>241</v>
      </c>
      <c r="F264" s="104"/>
      <c r="G264" s="23"/>
      <c r="H264" s="104"/>
      <c r="I264" s="56">
        <f>F264*H264</f>
        <v>0</v>
      </c>
      <c r="K264" s="646"/>
    </row>
    <row r="265" spans="2:11" x14ac:dyDescent="0.2">
      <c r="B265" s="25" t="s">
        <v>178</v>
      </c>
      <c r="C265" s="34"/>
      <c r="D265" s="23"/>
      <c r="E265" s="103" t="s">
        <v>241</v>
      </c>
      <c r="F265" s="104"/>
      <c r="G265" s="23"/>
      <c r="H265" s="104"/>
      <c r="I265" s="56">
        <f>F265*H265</f>
        <v>0</v>
      </c>
      <c r="K265" s="647"/>
    </row>
    <row r="266" spans="2:11" x14ac:dyDescent="0.2">
      <c r="B266" s="25"/>
      <c r="D266" s="23"/>
      <c r="E266" s="23"/>
      <c r="G266" s="23"/>
      <c r="H266" s="27"/>
      <c r="I266" s="57"/>
    </row>
    <row r="267" spans="2:11" ht="15" x14ac:dyDescent="0.25">
      <c r="B267" s="147" t="s">
        <v>11</v>
      </c>
      <c r="D267" s="23"/>
      <c r="E267" s="23"/>
      <c r="G267" s="23"/>
      <c r="H267" s="27"/>
      <c r="I267" s="57"/>
      <c r="K267" s="24" t="s">
        <v>39</v>
      </c>
    </row>
    <row r="268" spans="2:11" x14ac:dyDescent="0.2">
      <c r="B268" s="25" t="s">
        <v>39</v>
      </c>
      <c r="C268" s="13" t="s">
        <v>19</v>
      </c>
      <c r="D268" s="23" t="s">
        <v>63</v>
      </c>
      <c r="E268" s="23" t="s">
        <v>81</v>
      </c>
      <c r="F268" s="104"/>
      <c r="G268" s="23"/>
      <c r="H268" s="104"/>
      <c r="I268" s="56">
        <f>F268*H268/100</f>
        <v>0</v>
      </c>
      <c r="K268" s="641">
        <f>SUM(I268:I295)</f>
        <v>0</v>
      </c>
    </row>
    <row r="269" spans="2:11" x14ac:dyDescent="0.2">
      <c r="B269" s="25" t="s">
        <v>39</v>
      </c>
      <c r="C269" s="13" t="s">
        <v>19</v>
      </c>
      <c r="D269" s="23" t="s">
        <v>64</v>
      </c>
      <c r="E269" s="23" t="s">
        <v>81</v>
      </c>
      <c r="F269" s="104"/>
      <c r="G269" s="23"/>
      <c r="H269" s="104"/>
      <c r="I269" s="56">
        <f t="shared" ref="I269:I295" si="11">F269*H269/100</f>
        <v>0</v>
      </c>
      <c r="K269" s="641"/>
    </row>
    <row r="270" spans="2:11" x14ac:dyDescent="0.2">
      <c r="B270" s="25" t="s">
        <v>39</v>
      </c>
      <c r="C270" s="13" t="s">
        <v>19</v>
      </c>
      <c r="D270" s="23" t="s">
        <v>65</v>
      </c>
      <c r="E270" s="23" t="s">
        <v>81</v>
      </c>
      <c r="F270" s="104"/>
      <c r="G270" s="23"/>
      <c r="H270" s="104"/>
      <c r="I270" s="56">
        <f t="shared" si="11"/>
        <v>0</v>
      </c>
      <c r="K270" s="641"/>
    </row>
    <row r="271" spans="2:11" x14ac:dyDescent="0.2">
      <c r="B271" s="25" t="s">
        <v>39</v>
      </c>
      <c r="C271" s="13" t="s">
        <v>19</v>
      </c>
      <c r="D271" s="13" t="s">
        <v>66</v>
      </c>
      <c r="E271" s="23" t="s">
        <v>81</v>
      </c>
      <c r="F271" s="104"/>
      <c r="H271" s="104"/>
      <c r="I271" s="56">
        <f t="shared" si="11"/>
        <v>0</v>
      </c>
      <c r="K271" s="641"/>
    </row>
    <row r="272" spans="2:11" x14ac:dyDescent="0.2">
      <c r="B272" s="25" t="s">
        <v>39</v>
      </c>
      <c r="C272" s="13" t="s">
        <v>72</v>
      </c>
      <c r="D272" s="23" t="s">
        <v>63</v>
      </c>
      <c r="E272" s="23" t="s">
        <v>81</v>
      </c>
      <c r="F272" s="104"/>
      <c r="G272" s="23"/>
      <c r="H272" s="104"/>
      <c r="I272" s="56">
        <f t="shared" si="11"/>
        <v>0</v>
      </c>
      <c r="K272" s="641"/>
    </row>
    <row r="273" spans="2:11" x14ac:dyDescent="0.2">
      <c r="B273" s="25" t="s">
        <v>39</v>
      </c>
      <c r="C273" s="13" t="s">
        <v>72</v>
      </c>
      <c r="D273" s="23" t="s">
        <v>64</v>
      </c>
      <c r="E273" s="23" t="s">
        <v>81</v>
      </c>
      <c r="F273" s="104"/>
      <c r="G273" s="23"/>
      <c r="H273" s="104"/>
      <c r="I273" s="56">
        <f t="shared" si="11"/>
        <v>0</v>
      </c>
      <c r="K273" s="641"/>
    </row>
    <row r="274" spans="2:11" x14ac:dyDescent="0.2">
      <c r="B274" s="25" t="s">
        <v>39</v>
      </c>
      <c r="C274" s="13" t="s">
        <v>72</v>
      </c>
      <c r="D274" s="23" t="s">
        <v>65</v>
      </c>
      <c r="E274" s="23" t="s">
        <v>81</v>
      </c>
      <c r="F274" s="104"/>
      <c r="G274" s="23"/>
      <c r="H274" s="104"/>
      <c r="I274" s="56">
        <f t="shared" si="11"/>
        <v>0</v>
      </c>
      <c r="K274" s="641"/>
    </row>
    <row r="275" spans="2:11" x14ac:dyDescent="0.2">
      <c r="B275" s="25" t="s">
        <v>39</v>
      </c>
      <c r="C275" s="13" t="s">
        <v>72</v>
      </c>
      <c r="D275" s="13" t="s">
        <v>66</v>
      </c>
      <c r="E275" s="23" t="s">
        <v>81</v>
      </c>
      <c r="F275" s="104"/>
      <c r="H275" s="104"/>
      <c r="I275" s="56">
        <f t="shared" si="11"/>
        <v>0</v>
      </c>
      <c r="K275" s="641"/>
    </row>
    <row r="276" spans="2:11" x14ac:dyDescent="0.2">
      <c r="B276" s="25" t="s">
        <v>39</v>
      </c>
      <c r="C276" s="13" t="s">
        <v>20</v>
      </c>
      <c r="D276" s="23" t="s">
        <v>63</v>
      </c>
      <c r="E276" s="23" t="s">
        <v>81</v>
      </c>
      <c r="F276" s="104"/>
      <c r="G276" s="23"/>
      <c r="H276" s="104"/>
      <c r="I276" s="56">
        <f t="shared" si="11"/>
        <v>0</v>
      </c>
      <c r="K276" s="641"/>
    </row>
    <row r="277" spans="2:11" x14ac:dyDescent="0.2">
      <c r="B277" s="25" t="s">
        <v>39</v>
      </c>
      <c r="C277" s="13" t="s">
        <v>20</v>
      </c>
      <c r="D277" s="23" t="s">
        <v>64</v>
      </c>
      <c r="E277" s="23" t="s">
        <v>81</v>
      </c>
      <c r="F277" s="104"/>
      <c r="G277" s="23"/>
      <c r="H277" s="104"/>
      <c r="I277" s="56">
        <f t="shared" si="11"/>
        <v>0</v>
      </c>
      <c r="K277" s="641"/>
    </row>
    <row r="278" spans="2:11" x14ac:dyDescent="0.2">
      <c r="B278" s="25" t="s">
        <v>39</v>
      </c>
      <c r="C278" s="13" t="s">
        <v>20</v>
      </c>
      <c r="D278" s="23" t="s">
        <v>65</v>
      </c>
      <c r="E278" s="23" t="s">
        <v>81</v>
      </c>
      <c r="F278" s="104"/>
      <c r="G278" s="23"/>
      <c r="H278" s="104"/>
      <c r="I278" s="56">
        <f t="shared" si="11"/>
        <v>0</v>
      </c>
      <c r="K278" s="641"/>
    </row>
    <row r="279" spans="2:11" x14ac:dyDescent="0.2">
      <c r="B279" s="25" t="s">
        <v>39</v>
      </c>
      <c r="C279" s="13" t="s">
        <v>20</v>
      </c>
      <c r="D279" s="13" t="s">
        <v>66</v>
      </c>
      <c r="E279" s="23" t="s">
        <v>81</v>
      </c>
      <c r="F279" s="104"/>
      <c r="H279" s="104"/>
      <c r="I279" s="56">
        <f t="shared" si="11"/>
        <v>0</v>
      </c>
      <c r="K279" s="641"/>
    </row>
    <row r="280" spans="2:11" x14ac:dyDescent="0.2">
      <c r="B280" s="25" t="s">
        <v>39</v>
      </c>
      <c r="C280" s="13" t="s">
        <v>73</v>
      </c>
      <c r="D280" s="23" t="s">
        <v>63</v>
      </c>
      <c r="E280" s="23" t="s">
        <v>81</v>
      </c>
      <c r="F280" s="104"/>
      <c r="G280" s="23"/>
      <c r="H280" s="104"/>
      <c r="I280" s="56">
        <f t="shared" si="11"/>
        <v>0</v>
      </c>
      <c r="K280" s="641"/>
    </row>
    <row r="281" spans="2:11" x14ac:dyDescent="0.2">
      <c r="B281" s="25" t="s">
        <v>39</v>
      </c>
      <c r="C281" s="13" t="s">
        <v>73</v>
      </c>
      <c r="D281" s="23" t="s">
        <v>64</v>
      </c>
      <c r="E281" s="23" t="s">
        <v>81</v>
      </c>
      <c r="F281" s="104"/>
      <c r="G281" s="23"/>
      <c r="H281" s="104"/>
      <c r="I281" s="56">
        <f t="shared" si="11"/>
        <v>0</v>
      </c>
      <c r="K281" s="641"/>
    </row>
    <row r="282" spans="2:11" x14ac:dyDescent="0.2">
      <c r="B282" s="25" t="s">
        <v>39</v>
      </c>
      <c r="C282" s="13" t="s">
        <v>73</v>
      </c>
      <c r="D282" s="23" t="s">
        <v>65</v>
      </c>
      <c r="E282" s="23" t="s">
        <v>81</v>
      </c>
      <c r="F282" s="104"/>
      <c r="G282" s="23"/>
      <c r="H282" s="104"/>
      <c r="I282" s="56">
        <f t="shared" si="11"/>
        <v>0</v>
      </c>
      <c r="K282" s="641"/>
    </row>
    <row r="283" spans="2:11" x14ac:dyDescent="0.2">
      <c r="B283" s="25" t="s">
        <v>39</v>
      </c>
      <c r="C283" s="13" t="s">
        <v>73</v>
      </c>
      <c r="D283" s="13" t="s">
        <v>66</v>
      </c>
      <c r="E283" s="23" t="s">
        <v>81</v>
      </c>
      <c r="F283" s="104"/>
      <c r="H283" s="104"/>
      <c r="I283" s="56">
        <f t="shared" si="11"/>
        <v>0</v>
      </c>
      <c r="K283" s="641"/>
    </row>
    <row r="284" spans="2:11" x14ac:dyDescent="0.2">
      <c r="B284" s="25" t="s">
        <v>39</v>
      </c>
      <c r="C284" s="13" t="s">
        <v>21</v>
      </c>
      <c r="D284" s="23" t="s">
        <v>63</v>
      </c>
      <c r="E284" s="23" t="s">
        <v>81</v>
      </c>
      <c r="F284" s="104"/>
      <c r="G284" s="23"/>
      <c r="H284" s="104"/>
      <c r="I284" s="56">
        <f t="shared" si="11"/>
        <v>0</v>
      </c>
      <c r="K284" s="641"/>
    </row>
    <row r="285" spans="2:11" x14ac:dyDescent="0.2">
      <c r="B285" s="25" t="s">
        <v>39</v>
      </c>
      <c r="C285" s="13" t="s">
        <v>21</v>
      </c>
      <c r="D285" s="23" t="s">
        <v>64</v>
      </c>
      <c r="E285" s="23" t="s">
        <v>81</v>
      </c>
      <c r="F285" s="104"/>
      <c r="G285" s="23"/>
      <c r="H285" s="104"/>
      <c r="I285" s="56">
        <f t="shared" si="11"/>
        <v>0</v>
      </c>
      <c r="K285" s="641"/>
    </row>
    <row r="286" spans="2:11" x14ac:dyDescent="0.2">
      <c r="B286" s="25" t="s">
        <v>39</v>
      </c>
      <c r="C286" s="13" t="s">
        <v>21</v>
      </c>
      <c r="D286" s="23" t="s">
        <v>65</v>
      </c>
      <c r="E286" s="23" t="s">
        <v>81</v>
      </c>
      <c r="F286" s="104"/>
      <c r="G286" s="23"/>
      <c r="H286" s="104"/>
      <c r="I286" s="56">
        <f t="shared" si="11"/>
        <v>0</v>
      </c>
      <c r="K286" s="641"/>
    </row>
    <row r="287" spans="2:11" x14ac:dyDescent="0.2">
      <c r="B287" s="25" t="s">
        <v>39</v>
      </c>
      <c r="C287" s="13" t="s">
        <v>21</v>
      </c>
      <c r="D287" s="13" t="s">
        <v>66</v>
      </c>
      <c r="E287" s="23" t="s">
        <v>81</v>
      </c>
      <c r="F287" s="104"/>
      <c r="H287" s="104"/>
      <c r="I287" s="56">
        <f t="shared" si="11"/>
        <v>0</v>
      </c>
      <c r="K287" s="641"/>
    </row>
    <row r="288" spans="2:11" x14ac:dyDescent="0.2">
      <c r="B288" s="25" t="s">
        <v>39</v>
      </c>
      <c r="C288" s="13" t="s">
        <v>74</v>
      </c>
      <c r="D288" s="23" t="s">
        <v>63</v>
      </c>
      <c r="E288" s="23" t="s">
        <v>81</v>
      </c>
      <c r="F288" s="104"/>
      <c r="G288" s="23"/>
      <c r="H288" s="104"/>
      <c r="I288" s="56">
        <f t="shared" si="11"/>
        <v>0</v>
      </c>
      <c r="K288" s="641"/>
    </row>
    <row r="289" spans="2:11" x14ac:dyDescent="0.2">
      <c r="B289" s="25" t="s">
        <v>39</v>
      </c>
      <c r="C289" s="13" t="s">
        <v>74</v>
      </c>
      <c r="D289" s="23" t="s">
        <v>64</v>
      </c>
      <c r="E289" s="23" t="s">
        <v>81</v>
      </c>
      <c r="F289" s="104"/>
      <c r="G289" s="23"/>
      <c r="H289" s="104"/>
      <c r="I289" s="56">
        <f t="shared" si="11"/>
        <v>0</v>
      </c>
      <c r="K289" s="641"/>
    </row>
    <row r="290" spans="2:11" x14ac:dyDescent="0.2">
      <c r="B290" s="25" t="s">
        <v>39</v>
      </c>
      <c r="C290" s="13" t="s">
        <v>74</v>
      </c>
      <c r="D290" s="23" t="s">
        <v>65</v>
      </c>
      <c r="E290" s="23" t="s">
        <v>81</v>
      </c>
      <c r="F290" s="104"/>
      <c r="G290" s="23"/>
      <c r="H290" s="104"/>
      <c r="I290" s="56">
        <f t="shared" si="11"/>
        <v>0</v>
      </c>
      <c r="K290" s="641"/>
    </row>
    <row r="291" spans="2:11" x14ac:dyDescent="0.2">
      <c r="B291" s="25" t="s">
        <v>39</v>
      </c>
      <c r="C291" s="13" t="s">
        <v>74</v>
      </c>
      <c r="D291" s="13" t="s">
        <v>66</v>
      </c>
      <c r="E291" s="23" t="s">
        <v>81</v>
      </c>
      <c r="F291" s="104"/>
      <c r="H291" s="104"/>
      <c r="I291" s="56">
        <f t="shared" si="11"/>
        <v>0</v>
      </c>
      <c r="K291" s="641"/>
    </row>
    <row r="292" spans="2:11" x14ac:dyDescent="0.2">
      <c r="B292" s="25" t="s">
        <v>39</v>
      </c>
      <c r="C292" s="13" t="s">
        <v>22</v>
      </c>
      <c r="D292" s="23" t="s">
        <v>63</v>
      </c>
      <c r="E292" s="23" t="s">
        <v>81</v>
      </c>
      <c r="F292" s="104"/>
      <c r="G292" s="23"/>
      <c r="H292" s="104"/>
      <c r="I292" s="56">
        <f t="shared" si="11"/>
        <v>0</v>
      </c>
      <c r="K292" s="641"/>
    </row>
    <row r="293" spans="2:11" x14ac:dyDescent="0.2">
      <c r="B293" s="25" t="s">
        <v>39</v>
      </c>
      <c r="C293" s="13" t="s">
        <v>22</v>
      </c>
      <c r="D293" s="23" t="s">
        <v>64</v>
      </c>
      <c r="E293" s="23" t="s">
        <v>81</v>
      </c>
      <c r="F293" s="104"/>
      <c r="G293" s="23"/>
      <c r="H293" s="104"/>
      <c r="I293" s="56">
        <f t="shared" si="11"/>
        <v>0</v>
      </c>
      <c r="K293" s="641"/>
    </row>
    <row r="294" spans="2:11" x14ac:dyDescent="0.2">
      <c r="B294" s="25" t="s">
        <v>39</v>
      </c>
      <c r="C294" s="13" t="s">
        <v>22</v>
      </c>
      <c r="D294" s="23" t="s">
        <v>65</v>
      </c>
      <c r="E294" s="23" t="s">
        <v>81</v>
      </c>
      <c r="F294" s="104"/>
      <c r="G294" s="23"/>
      <c r="H294" s="104"/>
      <c r="I294" s="56">
        <f t="shared" si="11"/>
        <v>0</v>
      </c>
      <c r="K294" s="641"/>
    </row>
    <row r="295" spans="2:11" x14ac:dyDescent="0.2">
      <c r="B295" s="25" t="s">
        <v>39</v>
      </c>
      <c r="C295" s="13" t="s">
        <v>22</v>
      </c>
      <c r="D295" s="13" t="s">
        <v>66</v>
      </c>
      <c r="E295" s="23" t="s">
        <v>81</v>
      </c>
      <c r="F295" s="104"/>
      <c r="H295" s="104"/>
      <c r="I295" s="56">
        <f t="shared" si="11"/>
        <v>0</v>
      </c>
      <c r="K295" s="641"/>
    </row>
    <row r="296" spans="2:11" x14ac:dyDescent="0.2">
      <c r="B296" s="25"/>
      <c r="C296" s="23"/>
      <c r="H296" s="27"/>
      <c r="I296" s="57"/>
    </row>
    <row r="297" spans="2:11" ht="15" x14ac:dyDescent="0.25">
      <c r="B297" s="147" t="s">
        <v>67</v>
      </c>
      <c r="C297" s="23"/>
      <c r="H297" s="27"/>
      <c r="I297" s="57"/>
      <c r="K297" s="24" t="s">
        <v>71</v>
      </c>
    </row>
    <row r="298" spans="2:11" x14ac:dyDescent="0.2">
      <c r="B298" s="12" t="s">
        <v>67</v>
      </c>
      <c r="C298" s="13" t="s">
        <v>289</v>
      </c>
      <c r="D298" s="13" t="s">
        <v>58</v>
      </c>
      <c r="E298" s="13" t="s">
        <v>80</v>
      </c>
      <c r="F298" s="104"/>
      <c r="H298" s="104"/>
      <c r="I298" s="104"/>
      <c r="K298" s="641">
        <f>SUM(I298:I306)</f>
        <v>0</v>
      </c>
    </row>
    <row r="299" spans="2:11" x14ac:dyDescent="0.2">
      <c r="B299" s="12" t="s">
        <v>67</v>
      </c>
      <c r="C299" s="13" t="s">
        <v>289</v>
      </c>
      <c r="D299" s="236" t="s">
        <v>55</v>
      </c>
      <c r="E299" s="236" t="s">
        <v>81</v>
      </c>
      <c r="F299" s="104"/>
      <c r="H299" s="104"/>
      <c r="I299" s="104"/>
      <c r="K299" s="641"/>
    </row>
    <row r="300" spans="2:11" x14ac:dyDescent="0.2">
      <c r="B300" s="12" t="s">
        <v>67</v>
      </c>
      <c r="C300" s="13" t="s">
        <v>40</v>
      </c>
      <c r="E300" s="13" t="s">
        <v>164</v>
      </c>
      <c r="F300" s="104"/>
      <c r="H300" s="104"/>
      <c r="I300" s="104"/>
      <c r="K300" s="641"/>
    </row>
    <row r="301" spans="2:11" x14ac:dyDescent="0.2">
      <c r="B301" s="12" t="s">
        <v>67</v>
      </c>
      <c r="C301" s="13" t="s">
        <v>290</v>
      </c>
      <c r="E301" s="13" t="s">
        <v>164</v>
      </c>
      <c r="F301" s="104"/>
      <c r="H301" s="104"/>
      <c r="I301" s="104"/>
      <c r="K301" s="641"/>
    </row>
    <row r="302" spans="2:11" x14ac:dyDescent="0.2">
      <c r="B302" s="12" t="s">
        <v>67</v>
      </c>
      <c r="C302" s="233" t="s">
        <v>41</v>
      </c>
      <c r="E302" s="13" t="s">
        <v>164</v>
      </c>
      <c r="F302" s="231"/>
      <c r="H302" s="148"/>
      <c r="I302" s="148"/>
      <c r="K302" s="641"/>
    </row>
    <row r="303" spans="2:11" x14ac:dyDescent="0.2">
      <c r="B303" s="12" t="s">
        <v>67</v>
      </c>
      <c r="C303" s="34"/>
      <c r="F303" s="104"/>
      <c r="H303" s="104"/>
      <c r="I303" s="104"/>
      <c r="K303" s="641"/>
    </row>
    <row r="304" spans="2:11" x14ac:dyDescent="0.2">
      <c r="B304" s="12" t="s">
        <v>67</v>
      </c>
      <c r="C304" s="34"/>
      <c r="F304" s="104"/>
      <c r="H304" s="104"/>
      <c r="I304" s="104"/>
      <c r="K304" s="641"/>
    </row>
    <row r="305" spans="2:11" x14ac:dyDescent="0.2">
      <c r="B305" s="12" t="s">
        <v>67</v>
      </c>
      <c r="C305" s="34"/>
      <c r="F305" s="104"/>
      <c r="H305" s="104"/>
      <c r="I305" s="104"/>
      <c r="K305" s="641"/>
    </row>
    <row r="306" spans="2:11" x14ac:dyDescent="0.2">
      <c r="B306" s="12" t="s">
        <v>67</v>
      </c>
      <c r="C306" s="34"/>
      <c r="F306" s="104"/>
      <c r="H306" s="104"/>
      <c r="I306" s="104"/>
      <c r="K306" s="641"/>
    </row>
    <row r="307" spans="2:11" x14ac:dyDescent="0.2">
      <c r="I307" s="21"/>
    </row>
    <row r="308" spans="2:11" x14ac:dyDescent="0.2">
      <c r="I308" s="21"/>
    </row>
    <row r="309" spans="2:11" x14ac:dyDescent="0.2">
      <c r="I309" s="21"/>
    </row>
  </sheetData>
  <sheetProtection password="A793" sheet="1" objects="1" scenarios="1"/>
  <mergeCells count="10">
    <mergeCell ref="B3:K3"/>
    <mergeCell ref="A88:A94"/>
    <mergeCell ref="K14:K41"/>
    <mergeCell ref="K44:K55"/>
    <mergeCell ref="K58:K94"/>
    <mergeCell ref="K298:K306"/>
    <mergeCell ref="K268:K295"/>
    <mergeCell ref="K166:K194"/>
    <mergeCell ref="K97:K163"/>
    <mergeCell ref="K197:K265"/>
  </mergeCells>
  <phoneticPr fontId="5" type="noConversion"/>
  <pageMargins left="0.78740157499999996" right="0.78740157499999996" top="0.984251969" bottom="0.984251969" header="0.4921259845" footer="0.4921259845"/>
  <pageSetup paperSize="9" scale="61" fitToWidth="3" fitToHeight="50" orientation="landscape" r:id="rId1"/>
  <headerFooter alignWithMargins="0">
    <oddHeader>&amp;L &amp;A, Seite &amp;P von &amp;N&amp;R&amp;D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enableFormatConditionsCalculation="0">
    <tabColor indexed="43"/>
    <pageSetUpPr fitToPage="1"/>
  </sheetPr>
  <dimension ref="A1:I176"/>
  <sheetViews>
    <sheetView showGridLines="0" zoomScaleNormal="100" workbookViewId="0">
      <selection activeCell="L11" sqref="L11"/>
    </sheetView>
  </sheetViews>
  <sheetFormatPr baseColWidth="10" defaultRowHeight="14.25" x14ac:dyDescent="0.2"/>
  <cols>
    <col min="1" max="1" width="3.7109375" style="1" customWidth="1"/>
    <col min="2" max="2" width="33.140625" style="1" customWidth="1"/>
    <col min="3" max="3" width="11.42578125" style="1" customWidth="1"/>
    <col min="4" max="4" width="21" style="1" customWidth="1"/>
    <col min="5" max="5" width="11.42578125" style="1" customWidth="1"/>
    <col min="6" max="6" width="12.5703125" style="1" customWidth="1"/>
    <col min="7" max="7" width="22.7109375" style="1" customWidth="1"/>
    <col min="8" max="8" width="11.42578125" style="1"/>
    <col min="9" max="9" width="12.28515625" style="1" bestFit="1" customWidth="1"/>
    <col min="10" max="16384" width="11.42578125" style="1"/>
  </cols>
  <sheetData>
    <row r="1" spans="1:9" ht="15.75" x14ac:dyDescent="0.25">
      <c r="B1" s="151" t="s">
        <v>100</v>
      </c>
      <c r="C1" s="151"/>
      <c r="E1" s="107"/>
    </row>
    <row r="2" spans="1:9" ht="15" thickBot="1" x14ac:dyDescent="0.25"/>
    <row r="3" spans="1:9" ht="15" customHeight="1" x14ac:dyDescent="0.2">
      <c r="B3" s="656" t="s">
        <v>136</v>
      </c>
      <c r="C3" s="657"/>
      <c r="D3" s="504">
        <f>SUM(G12:G22,G29:G39,G46:G56,G63:G73,G80:G90,G97:G107,G114:G124,G131:G141,G148:G158,G165:G175)</f>
        <v>0</v>
      </c>
      <c r="E3" s="4"/>
      <c r="F3" s="4"/>
      <c r="G3" s="5"/>
    </row>
    <row r="4" spans="1:9" ht="15" customHeight="1" x14ac:dyDescent="0.2">
      <c r="B4" s="658" t="s">
        <v>137</v>
      </c>
      <c r="C4" s="659"/>
      <c r="D4" s="506"/>
      <c r="E4" s="8"/>
      <c r="F4" s="8"/>
      <c r="G4" s="9"/>
    </row>
    <row r="5" spans="1:9" ht="15" customHeight="1" thickBot="1" x14ac:dyDescent="0.25">
      <c r="B5" s="660" t="s">
        <v>138</v>
      </c>
      <c r="C5" s="661"/>
      <c r="D5" s="508">
        <f>D3-D4</f>
        <v>0</v>
      </c>
      <c r="E5" s="8"/>
      <c r="F5" s="8"/>
      <c r="G5" s="9"/>
    </row>
    <row r="6" spans="1:9" ht="15" thickBot="1" x14ac:dyDescent="0.25">
      <c r="B6" s="334"/>
      <c r="C6" s="8"/>
      <c r="E6" s="6"/>
      <c r="F6" s="6"/>
      <c r="G6" s="7"/>
    </row>
    <row r="7" spans="1:9" ht="15" customHeight="1" x14ac:dyDescent="0.2">
      <c r="B7" s="553" t="s">
        <v>83</v>
      </c>
      <c r="C7" s="654"/>
      <c r="D7" s="655"/>
      <c r="E7" s="554"/>
      <c r="F7" s="576"/>
      <c r="G7" s="577"/>
      <c r="I7" s="181"/>
    </row>
    <row r="8" spans="1:9" ht="15" customHeight="1" x14ac:dyDescent="0.2">
      <c r="A8" s="10"/>
      <c r="B8" s="580" t="s">
        <v>370</v>
      </c>
      <c r="C8" s="575" t="s">
        <v>127</v>
      </c>
      <c r="D8" s="554"/>
      <c r="F8" s="573" t="s">
        <v>85</v>
      </c>
      <c r="G8" s="578">
        <f>'E1. Erzielb. Erlöse'!$H$10</f>
        <v>41275</v>
      </c>
      <c r="H8" s="181"/>
    </row>
    <row r="9" spans="1:9" ht="15" customHeight="1" x14ac:dyDescent="0.2">
      <c r="A9" s="10"/>
      <c r="B9" s="555"/>
      <c r="C9" s="554"/>
      <c r="D9" s="554"/>
      <c r="F9" s="570" t="s">
        <v>86</v>
      </c>
      <c r="G9" s="578">
        <f>'E1. Erzielb. Erlöse'!$H$11</f>
        <v>41639</v>
      </c>
      <c r="H9" s="181"/>
    </row>
    <row r="10" spans="1:9" ht="10.5" customHeight="1" x14ac:dyDescent="0.2">
      <c r="A10" s="10"/>
      <c r="B10" s="555"/>
      <c r="C10" s="554"/>
      <c r="D10" s="567"/>
      <c r="E10" s="566"/>
      <c r="F10" s="566"/>
      <c r="G10" s="568"/>
    </row>
    <row r="11" spans="1:9" ht="46.5" customHeight="1" x14ac:dyDescent="0.2">
      <c r="A11" s="10"/>
      <c r="B11" s="555"/>
      <c r="C11" s="570" t="s">
        <v>79</v>
      </c>
      <c r="D11" s="569" t="str">
        <f>"tatsächliche Bezugsmenge (Ist-Mengen " &amp;'A. Allgemeine Informationen'!$C$17&amp;")"</f>
        <v>tatsächliche Bezugsmenge (Ist-Mengen 2013)</v>
      </c>
      <c r="E11" s="570" t="s">
        <v>79</v>
      </c>
      <c r="F11" s="570" t="s">
        <v>277</v>
      </c>
      <c r="G11" s="571" t="s">
        <v>369</v>
      </c>
    </row>
    <row r="12" spans="1:9" ht="15" customHeight="1" x14ac:dyDescent="0.2">
      <c r="A12" s="10"/>
      <c r="B12" s="579" t="s">
        <v>58</v>
      </c>
      <c r="C12" s="572" t="s">
        <v>80</v>
      </c>
      <c r="D12" s="556"/>
      <c r="E12" s="570" t="s">
        <v>371</v>
      </c>
      <c r="F12" s="556"/>
      <c r="G12" s="472">
        <f>$D12*F12</f>
        <v>0</v>
      </c>
    </row>
    <row r="13" spans="1:9" ht="15" customHeight="1" x14ac:dyDescent="0.2">
      <c r="A13" s="10"/>
      <c r="B13" s="579" t="s">
        <v>55</v>
      </c>
      <c r="C13" s="572" t="s">
        <v>87</v>
      </c>
      <c r="D13" s="556"/>
      <c r="E13" s="572" t="s">
        <v>88</v>
      </c>
      <c r="F13" s="556"/>
      <c r="G13" s="472">
        <f>$D13*F13/100</f>
        <v>0</v>
      </c>
    </row>
    <row r="14" spans="1:9" ht="15" customHeight="1" x14ac:dyDescent="0.2">
      <c r="B14" s="579" t="s">
        <v>15</v>
      </c>
      <c r="C14" s="556"/>
      <c r="D14" s="556"/>
      <c r="E14" s="557"/>
      <c r="F14" s="556"/>
      <c r="G14" s="558"/>
    </row>
    <row r="15" spans="1:9" ht="15" customHeight="1" x14ac:dyDescent="0.2">
      <c r="B15" s="579" t="s">
        <v>27</v>
      </c>
      <c r="C15" s="556"/>
      <c r="D15" s="556"/>
      <c r="E15" s="557"/>
      <c r="F15" s="556"/>
      <c r="G15" s="558"/>
    </row>
    <row r="16" spans="1:9" ht="15" customHeight="1" x14ac:dyDescent="0.2">
      <c r="B16" s="579" t="s">
        <v>16</v>
      </c>
      <c r="C16" s="556"/>
      <c r="D16" s="556"/>
      <c r="E16" s="557"/>
      <c r="F16" s="556"/>
      <c r="G16" s="558"/>
    </row>
    <row r="17" spans="1:7" ht="15" customHeight="1" x14ac:dyDescent="0.2">
      <c r="B17" s="559" t="s">
        <v>89</v>
      </c>
      <c r="C17" s="574"/>
      <c r="D17" s="560"/>
      <c r="E17" s="554"/>
      <c r="F17" s="560"/>
      <c r="G17" s="561"/>
    </row>
    <row r="18" spans="1:7" ht="15" customHeight="1" x14ac:dyDescent="0.2">
      <c r="B18" s="562"/>
      <c r="C18" s="557"/>
      <c r="D18" s="556"/>
      <c r="E18" s="557"/>
      <c r="F18" s="556"/>
      <c r="G18" s="558"/>
    </row>
    <row r="19" spans="1:7" ht="15" customHeight="1" x14ac:dyDescent="0.2">
      <c r="B19" s="562"/>
      <c r="C19" s="557"/>
      <c r="D19" s="556"/>
      <c r="E19" s="557"/>
      <c r="F19" s="556"/>
      <c r="G19" s="558"/>
    </row>
    <row r="20" spans="1:7" ht="15" customHeight="1" x14ac:dyDescent="0.2">
      <c r="B20" s="562"/>
      <c r="C20" s="557"/>
      <c r="D20" s="556"/>
      <c r="E20" s="557"/>
      <c r="F20" s="556"/>
      <c r="G20" s="558"/>
    </row>
    <row r="21" spans="1:7" ht="15" customHeight="1" x14ac:dyDescent="0.2">
      <c r="B21" s="562"/>
      <c r="C21" s="557"/>
      <c r="D21" s="556"/>
      <c r="E21" s="557"/>
      <c r="F21" s="556"/>
      <c r="G21" s="558"/>
    </row>
    <row r="22" spans="1:7" ht="15" customHeight="1" x14ac:dyDescent="0.2">
      <c r="B22" s="562"/>
      <c r="C22" s="557"/>
      <c r="D22" s="556"/>
      <c r="E22" s="557"/>
      <c r="F22" s="556"/>
      <c r="G22" s="558"/>
    </row>
    <row r="23" spans="1:7" ht="15" customHeight="1" thickBot="1" x14ac:dyDescent="0.25">
      <c r="B23" s="563"/>
      <c r="C23" s="564"/>
      <c r="D23" s="564"/>
      <c r="E23" s="564"/>
      <c r="F23" s="564"/>
      <c r="G23" s="565"/>
    </row>
    <row r="24" spans="1:7" ht="15" customHeight="1" x14ac:dyDescent="0.2">
      <c r="B24" s="553" t="s">
        <v>90</v>
      </c>
      <c r="C24" s="652"/>
      <c r="D24" s="653"/>
      <c r="E24" s="554"/>
      <c r="F24" s="576"/>
      <c r="G24" s="577"/>
    </row>
    <row r="25" spans="1:7" ht="15" customHeight="1" x14ac:dyDescent="0.2">
      <c r="B25" s="580" t="s">
        <v>84</v>
      </c>
      <c r="C25" s="575" t="s">
        <v>127</v>
      </c>
      <c r="D25" s="554"/>
      <c r="F25" s="573" t="s">
        <v>85</v>
      </c>
      <c r="G25" s="578">
        <f>'E1. Erzielb. Erlöse'!$H$10</f>
        <v>41275</v>
      </c>
    </row>
    <row r="26" spans="1:7" ht="15" customHeight="1" x14ac:dyDescent="0.2">
      <c r="B26" s="555"/>
      <c r="C26" s="554"/>
      <c r="D26" s="554"/>
      <c r="F26" s="570" t="s">
        <v>86</v>
      </c>
      <c r="G26" s="578">
        <f>'E1. Erzielb. Erlöse'!$H$11</f>
        <v>41639</v>
      </c>
    </row>
    <row r="27" spans="1:7" ht="10.5" customHeight="1" x14ac:dyDescent="0.2">
      <c r="A27" s="10"/>
      <c r="B27" s="555"/>
      <c r="C27" s="554"/>
      <c r="D27" s="567"/>
      <c r="E27" s="566"/>
      <c r="F27" s="566"/>
      <c r="G27" s="568"/>
    </row>
    <row r="28" spans="1:7" ht="46.5" customHeight="1" x14ac:dyDescent="0.2">
      <c r="A28" s="83"/>
      <c r="B28" s="555"/>
      <c r="C28" s="570" t="s">
        <v>79</v>
      </c>
      <c r="D28" s="569" t="str">
        <f>"tatsächliche Bezugsmenge (Ist-Mengen " &amp;'A. Allgemeine Informationen'!$C$17&amp;")"</f>
        <v>tatsächliche Bezugsmenge (Ist-Mengen 2013)</v>
      </c>
      <c r="E28" s="570" t="s">
        <v>79</v>
      </c>
      <c r="F28" s="570" t="s">
        <v>277</v>
      </c>
      <c r="G28" s="571" t="s">
        <v>369</v>
      </c>
    </row>
    <row r="29" spans="1:7" ht="15" customHeight="1" x14ac:dyDescent="0.2">
      <c r="B29" s="579" t="s">
        <v>58</v>
      </c>
      <c r="C29" s="572" t="s">
        <v>80</v>
      </c>
      <c r="D29" s="556"/>
      <c r="E29" s="570" t="s">
        <v>371</v>
      </c>
      <c r="F29" s="556"/>
      <c r="G29" s="472">
        <f>$D29*F29</f>
        <v>0</v>
      </c>
    </row>
    <row r="30" spans="1:7" ht="15" customHeight="1" x14ac:dyDescent="0.2">
      <c r="B30" s="579" t="s">
        <v>55</v>
      </c>
      <c r="C30" s="572" t="s">
        <v>87</v>
      </c>
      <c r="D30" s="556"/>
      <c r="E30" s="572" t="s">
        <v>88</v>
      </c>
      <c r="F30" s="556"/>
      <c r="G30" s="472">
        <f>$D30*F30/100</f>
        <v>0</v>
      </c>
    </row>
    <row r="31" spans="1:7" ht="15" customHeight="1" x14ac:dyDescent="0.2">
      <c r="B31" s="579" t="s">
        <v>15</v>
      </c>
      <c r="C31" s="556"/>
      <c r="D31" s="556"/>
      <c r="E31" s="557"/>
      <c r="F31" s="556"/>
      <c r="G31" s="558"/>
    </row>
    <row r="32" spans="1:7" ht="15" customHeight="1" x14ac:dyDescent="0.2">
      <c r="B32" s="579" t="s">
        <v>27</v>
      </c>
      <c r="C32" s="556"/>
      <c r="D32" s="556"/>
      <c r="E32" s="557"/>
      <c r="F32" s="556"/>
      <c r="G32" s="558"/>
    </row>
    <row r="33" spans="1:7" ht="15" customHeight="1" x14ac:dyDescent="0.2">
      <c r="B33" s="579" t="s">
        <v>16</v>
      </c>
      <c r="C33" s="556"/>
      <c r="D33" s="556"/>
      <c r="E33" s="557"/>
      <c r="F33" s="556"/>
      <c r="G33" s="558"/>
    </row>
    <row r="34" spans="1:7" ht="15" customHeight="1" x14ac:dyDescent="0.2">
      <c r="B34" s="559" t="s">
        <v>89</v>
      </c>
      <c r="C34" s="574"/>
      <c r="D34" s="560"/>
      <c r="E34" s="554"/>
      <c r="F34" s="560"/>
      <c r="G34" s="561"/>
    </row>
    <row r="35" spans="1:7" ht="15" customHeight="1" x14ac:dyDescent="0.2">
      <c r="B35" s="562"/>
      <c r="C35" s="557"/>
      <c r="D35" s="556"/>
      <c r="E35" s="557"/>
      <c r="F35" s="556"/>
      <c r="G35" s="558"/>
    </row>
    <row r="36" spans="1:7" ht="15" customHeight="1" x14ac:dyDescent="0.2">
      <c r="B36" s="562"/>
      <c r="C36" s="557"/>
      <c r="D36" s="556"/>
      <c r="E36" s="557"/>
      <c r="F36" s="556"/>
      <c r="G36" s="558"/>
    </row>
    <row r="37" spans="1:7" ht="15" customHeight="1" x14ac:dyDescent="0.2">
      <c r="B37" s="562"/>
      <c r="C37" s="557"/>
      <c r="D37" s="556"/>
      <c r="E37" s="557"/>
      <c r="F37" s="556"/>
      <c r="G37" s="558"/>
    </row>
    <row r="38" spans="1:7" ht="15" customHeight="1" x14ac:dyDescent="0.2">
      <c r="B38" s="562"/>
      <c r="C38" s="557"/>
      <c r="D38" s="556"/>
      <c r="E38" s="557"/>
      <c r="F38" s="556"/>
      <c r="G38" s="558"/>
    </row>
    <row r="39" spans="1:7" ht="15" customHeight="1" x14ac:dyDescent="0.2">
      <c r="B39" s="562"/>
      <c r="C39" s="557"/>
      <c r="D39" s="556"/>
      <c r="E39" s="557"/>
      <c r="F39" s="556"/>
      <c r="G39" s="558"/>
    </row>
    <row r="40" spans="1:7" ht="15" customHeight="1" thickBot="1" x14ac:dyDescent="0.25">
      <c r="B40" s="563"/>
      <c r="C40" s="564"/>
      <c r="D40" s="564"/>
      <c r="E40" s="564"/>
      <c r="F40" s="564"/>
      <c r="G40" s="565"/>
    </row>
    <row r="41" spans="1:7" ht="15" customHeight="1" x14ac:dyDescent="0.2">
      <c r="B41" s="553" t="s">
        <v>91</v>
      </c>
      <c r="C41" s="652"/>
      <c r="D41" s="653"/>
      <c r="E41" s="554"/>
      <c r="F41" s="576"/>
      <c r="G41" s="577"/>
    </row>
    <row r="42" spans="1:7" ht="15" customHeight="1" x14ac:dyDescent="0.2">
      <c r="B42" s="580" t="s">
        <v>84</v>
      </c>
      <c r="C42" s="575" t="s">
        <v>127</v>
      </c>
      <c r="D42" s="554"/>
      <c r="F42" s="573" t="s">
        <v>85</v>
      </c>
      <c r="G42" s="578">
        <f>'E1. Erzielb. Erlöse'!$H$10</f>
        <v>41275</v>
      </c>
    </row>
    <row r="43" spans="1:7" ht="15" customHeight="1" x14ac:dyDescent="0.2">
      <c r="B43" s="555"/>
      <c r="C43" s="554"/>
      <c r="D43" s="554"/>
      <c r="F43" s="570" t="s">
        <v>86</v>
      </c>
      <c r="G43" s="578">
        <f>'E1. Erzielb. Erlöse'!$H$11</f>
        <v>41639</v>
      </c>
    </row>
    <row r="44" spans="1:7" ht="12.75" customHeight="1" x14ac:dyDescent="0.2">
      <c r="A44" s="10"/>
      <c r="B44" s="555"/>
      <c r="C44" s="554"/>
      <c r="D44" s="567"/>
      <c r="E44" s="566"/>
      <c r="F44" s="566"/>
      <c r="G44" s="568"/>
    </row>
    <row r="45" spans="1:7" ht="46.5" customHeight="1" x14ac:dyDescent="0.2">
      <c r="A45" s="83"/>
      <c r="B45" s="555"/>
      <c r="C45" s="570" t="s">
        <v>79</v>
      </c>
      <c r="D45" s="569" t="str">
        <f>"tatsächliche Bezugsmenge (Ist-Mengen " &amp;'A. Allgemeine Informationen'!$C$17&amp;")"</f>
        <v>tatsächliche Bezugsmenge (Ist-Mengen 2013)</v>
      </c>
      <c r="E45" s="570" t="s">
        <v>79</v>
      </c>
      <c r="F45" s="570" t="s">
        <v>277</v>
      </c>
      <c r="G45" s="571" t="s">
        <v>369</v>
      </c>
    </row>
    <row r="46" spans="1:7" ht="15" customHeight="1" x14ac:dyDescent="0.2">
      <c r="B46" s="579" t="s">
        <v>58</v>
      </c>
      <c r="C46" s="572" t="s">
        <v>80</v>
      </c>
      <c r="D46" s="556"/>
      <c r="E46" s="570" t="s">
        <v>371</v>
      </c>
      <c r="F46" s="556"/>
      <c r="G46" s="472">
        <f>$D46*F46</f>
        <v>0</v>
      </c>
    </row>
    <row r="47" spans="1:7" ht="15" customHeight="1" x14ac:dyDescent="0.2">
      <c r="B47" s="579" t="s">
        <v>55</v>
      </c>
      <c r="C47" s="572" t="s">
        <v>87</v>
      </c>
      <c r="D47" s="556"/>
      <c r="E47" s="572" t="s">
        <v>88</v>
      </c>
      <c r="F47" s="556"/>
      <c r="G47" s="472">
        <f>$D47*F47/100</f>
        <v>0</v>
      </c>
    </row>
    <row r="48" spans="1:7" ht="15" customHeight="1" x14ac:dyDescent="0.2">
      <c r="B48" s="579" t="s">
        <v>15</v>
      </c>
      <c r="C48" s="556"/>
      <c r="D48" s="556"/>
      <c r="E48" s="557"/>
      <c r="F48" s="556"/>
      <c r="G48" s="558"/>
    </row>
    <row r="49" spans="1:7" ht="15" customHeight="1" x14ac:dyDescent="0.2">
      <c r="B49" s="579" t="s">
        <v>27</v>
      </c>
      <c r="C49" s="556"/>
      <c r="D49" s="556"/>
      <c r="E49" s="557"/>
      <c r="F49" s="556"/>
      <c r="G49" s="558"/>
    </row>
    <row r="50" spans="1:7" ht="15" customHeight="1" x14ac:dyDescent="0.2">
      <c r="B50" s="579" t="s">
        <v>16</v>
      </c>
      <c r="C50" s="556"/>
      <c r="D50" s="556"/>
      <c r="E50" s="557"/>
      <c r="F50" s="556"/>
      <c r="G50" s="558"/>
    </row>
    <row r="51" spans="1:7" ht="15" customHeight="1" x14ac:dyDescent="0.2">
      <c r="B51" s="559" t="s">
        <v>89</v>
      </c>
      <c r="C51" s="574"/>
      <c r="D51" s="560"/>
      <c r="E51" s="554"/>
      <c r="F51" s="560"/>
      <c r="G51" s="561"/>
    </row>
    <row r="52" spans="1:7" ht="15" customHeight="1" x14ac:dyDescent="0.2">
      <c r="B52" s="562"/>
      <c r="C52" s="557"/>
      <c r="D52" s="556"/>
      <c r="E52" s="557"/>
      <c r="F52" s="556"/>
      <c r="G52" s="558"/>
    </row>
    <row r="53" spans="1:7" ht="15" customHeight="1" x14ac:dyDescent="0.2">
      <c r="B53" s="562"/>
      <c r="C53" s="557"/>
      <c r="D53" s="556"/>
      <c r="E53" s="557"/>
      <c r="F53" s="556"/>
      <c r="G53" s="558"/>
    </row>
    <row r="54" spans="1:7" ht="15" customHeight="1" x14ac:dyDescent="0.2">
      <c r="B54" s="562"/>
      <c r="C54" s="557"/>
      <c r="D54" s="556"/>
      <c r="E54" s="557"/>
      <c r="F54" s="556"/>
      <c r="G54" s="558"/>
    </row>
    <row r="55" spans="1:7" ht="15" customHeight="1" x14ac:dyDescent="0.2">
      <c r="B55" s="562"/>
      <c r="C55" s="557"/>
      <c r="D55" s="556"/>
      <c r="E55" s="557"/>
      <c r="F55" s="556"/>
      <c r="G55" s="558"/>
    </row>
    <row r="56" spans="1:7" ht="15" customHeight="1" x14ac:dyDescent="0.2">
      <c r="B56" s="562"/>
      <c r="C56" s="557"/>
      <c r="D56" s="556"/>
      <c r="E56" s="557"/>
      <c r="F56" s="556"/>
      <c r="G56" s="558"/>
    </row>
    <row r="57" spans="1:7" ht="15" customHeight="1" thickBot="1" x14ac:dyDescent="0.25">
      <c r="B57" s="563"/>
      <c r="C57" s="564"/>
      <c r="D57" s="564"/>
      <c r="E57" s="564"/>
      <c r="F57" s="564"/>
      <c r="G57" s="565"/>
    </row>
    <row r="58" spans="1:7" ht="15" customHeight="1" x14ac:dyDescent="0.2">
      <c r="B58" s="553" t="s">
        <v>92</v>
      </c>
      <c r="C58" s="652"/>
      <c r="D58" s="653"/>
      <c r="E58" s="554"/>
      <c r="F58" s="576"/>
      <c r="G58" s="577"/>
    </row>
    <row r="59" spans="1:7" ht="15" customHeight="1" x14ac:dyDescent="0.2">
      <c r="B59" s="580" t="s">
        <v>84</v>
      </c>
      <c r="C59" s="575" t="s">
        <v>127</v>
      </c>
      <c r="D59" s="554"/>
      <c r="F59" s="573" t="s">
        <v>85</v>
      </c>
      <c r="G59" s="578">
        <f>'E1. Erzielb. Erlöse'!$H$10</f>
        <v>41275</v>
      </c>
    </row>
    <row r="60" spans="1:7" ht="15" customHeight="1" x14ac:dyDescent="0.2">
      <c r="B60" s="555"/>
      <c r="C60" s="554"/>
      <c r="D60" s="554"/>
      <c r="F60" s="570" t="s">
        <v>86</v>
      </c>
      <c r="G60" s="578">
        <f>'E1. Erzielb. Erlöse'!$H$11</f>
        <v>41639</v>
      </c>
    </row>
    <row r="61" spans="1:7" ht="10.5" customHeight="1" x14ac:dyDescent="0.2">
      <c r="A61" s="10"/>
      <c r="B61" s="555"/>
      <c r="C61" s="554"/>
      <c r="D61" s="567"/>
      <c r="E61" s="566"/>
      <c r="F61" s="566"/>
      <c r="G61" s="568"/>
    </row>
    <row r="62" spans="1:7" ht="46.5" customHeight="1" x14ac:dyDescent="0.2">
      <c r="A62" s="83"/>
      <c r="B62" s="555"/>
      <c r="C62" s="570" t="s">
        <v>79</v>
      </c>
      <c r="D62" s="569" t="str">
        <f>"tatsächliche Bezugsmenge (Ist-Mengen " &amp;'A. Allgemeine Informationen'!$C$17&amp;")"</f>
        <v>tatsächliche Bezugsmenge (Ist-Mengen 2013)</v>
      </c>
      <c r="E62" s="570" t="s">
        <v>79</v>
      </c>
      <c r="F62" s="570" t="s">
        <v>277</v>
      </c>
      <c r="G62" s="571" t="s">
        <v>369</v>
      </c>
    </row>
    <row r="63" spans="1:7" ht="15" customHeight="1" x14ac:dyDescent="0.2">
      <c r="B63" s="579" t="s">
        <v>58</v>
      </c>
      <c r="C63" s="572" t="s">
        <v>80</v>
      </c>
      <c r="D63" s="556"/>
      <c r="E63" s="570" t="s">
        <v>371</v>
      </c>
      <c r="F63" s="556"/>
      <c r="G63" s="472">
        <f>$D63*F63</f>
        <v>0</v>
      </c>
    </row>
    <row r="64" spans="1:7" ht="15" customHeight="1" x14ac:dyDescent="0.2">
      <c r="B64" s="579" t="s">
        <v>55</v>
      </c>
      <c r="C64" s="572" t="s">
        <v>87</v>
      </c>
      <c r="D64" s="556"/>
      <c r="E64" s="572" t="s">
        <v>88</v>
      </c>
      <c r="F64" s="556"/>
      <c r="G64" s="472">
        <f>$D64*F64/100</f>
        <v>0</v>
      </c>
    </row>
    <row r="65" spans="1:7" ht="15" customHeight="1" x14ac:dyDescent="0.2">
      <c r="B65" s="579" t="s">
        <v>15</v>
      </c>
      <c r="C65" s="556"/>
      <c r="D65" s="556"/>
      <c r="E65" s="557"/>
      <c r="F65" s="556"/>
      <c r="G65" s="558"/>
    </row>
    <row r="66" spans="1:7" ht="15" customHeight="1" x14ac:dyDescent="0.2">
      <c r="B66" s="579" t="s">
        <v>27</v>
      </c>
      <c r="C66" s="556"/>
      <c r="D66" s="556"/>
      <c r="E66" s="557"/>
      <c r="F66" s="556"/>
      <c r="G66" s="558"/>
    </row>
    <row r="67" spans="1:7" ht="15" customHeight="1" x14ac:dyDescent="0.2">
      <c r="B67" s="579" t="s">
        <v>16</v>
      </c>
      <c r="C67" s="556"/>
      <c r="D67" s="556"/>
      <c r="E67" s="557"/>
      <c r="F67" s="556"/>
      <c r="G67" s="558"/>
    </row>
    <row r="68" spans="1:7" ht="15" customHeight="1" x14ac:dyDescent="0.2">
      <c r="B68" s="559" t="s">
        <v>89</v>
      </c>
      <c r="C68" s="574"/>
      <c r="D68" s="560"/>
      <c r="E68" s="554"/>
      <c r="F68" s="560"/>
      <c r="G68" s="561"/>
    </row>
    <row r="69" spans="1:7" ht="15" customHeight="1" x14ac:dyDescent="0.2">
      <c r="B69" s="562"/>
      <c r="C69" s="557"/>
      <c r="D69" s="556"/>
      <c r="E69" s="557"/>
      <c r="F69" s="556"/>
      <c r="G69" s="558"/>
    </row>
    <row r="70" spans="1:7" ht="15" customHeight="1" x14ac:dyDescent="0.2">
      <c r="B70" s="562"/>
      <c r="C70" s="557"/>
      <c r="D70" s="556"/>
      <c r="E70" s="557"/>
      <c r="F70" s="556"/>
      <c r="G70" s="558"/>
    </row>
    <row r="71" spans="1:7" ht="15" customHeight="1" x14ac:dyDescent="0.2">
      <c r="B71" s="562"/>
      <c r="C71" s="557"/>
      <c r="D71" s="556"/>
      <c r="E71" s="557"/>
      <c r="F71" s="556"/>
      <c r="G71" s="558"/>
    </row>
    <row r="72" spans="1:7" ht="15" customHeight="1" x14ac:dyDescent="0.2">
      <c r="B72" s="562"/>
      <c r="C72" s="557"/>
      <c r="D72" s="556"/>
      <c r="E72" s="557"/>
      <c r="F72" s="556"/>
      <c r="G72" s="558"/>
    </row>
    <row r="73" spans="1:7" ht="15" customHeight="1" x14ac:dyDescent="0.2">
      <c r="B73" s="562"/>
      <c r="C73" s="557"/>
      <c r="D73" s="556"/>
      <c r="E73" s="557"/>
      <c r="F73" s="556"/>
      <c r="G73" s="558"/>
    </row>
    <row r="74" spans="1:7" ht="15" customHeight="1" thickBot="1" x14ac:dyDescent="0.25">
      <c r="B74" s="563"/>
      <c r="C74" s="564"/>
      <c r="D74" s="564"/>
      <c r="E74" s="564"/>
      <c r="F74" s="564"/>
      <c r="G74" s="565"/>
    </row>
    <row r="75" spans="1:7" ht="15" customHeight="1" x14ac:dyDescent="0.2">
      <c r="B75" s="553" t="s">
        <v>101</v>
      </c>
      <c r="C75" s="652"/>
      <c r="D75" s="653"/>
      <c r="E75" s="554"/>
      <c r="F75" s="576"/>
      <c r="G75" s="577"/>
    </row>
    <row r="76" spans="1:7" ht="15" customHeight="1" x14ac:dyDescent="0.2">
      <c r="B76" s="580" t="s">
        <v>84</v>
      </c>
      <c r="C76" s="575" t="s">
        <v>127</v>
      </c>
      <c r="D76" s="554"/>
      <c r="F76" s="573" t="s">
        <v>85</v>
      </c>
      <c r="G76" s="578">
        <f>'E1. Erzielb. Erlöse'!$H$10</f>
        <v>41275</v>
      </c>
    </row>
    <row r="77" spans="1:7" ht="15" customHeight="1" x14ac:dyDescent="0.2">
      <c r="B77" s="555"/>
      <c r="C77" s="554"/>
      <c r="D77" s="554"/>
      <c r="F77" s="570" t="s">
        <v>86</v>
      </c>
      <c r="G77" s="578">
        <f>'E1. Erzielb. Erlöse'!$H$11</f>
        <v>41639</v>
      </c>
    </row>
    <row r="78" spans="1:7" ht="8.25" customHeight="1" x14ac:dyDescent="0.2">
      <c r="A78" s="10"/>
      <c r="B78" s="555"/>
      <c r="C78" s="554"/>
      <c r="D78" s="567"/>
      <c r="E78" s="566"/>
      <c r="F78" s="566"/>
      <c r="G78" s="568"/>
    </row>
    <row r="79" spans="1:7" ht="46.5" customHeight="1" x14ac:dyDescent="0.2">
      <c r="A79" s="83"/>
      <c r="B79" s="555"/>
      <c r="C79" s="570" t="s">
        <v>79</v>
      </c>
      <c r="D79" s="569" t="str">
        <f>"tatsächliche Bezugsmenge (Ist-Mengen " &amp;'A. Allgemeine Informationen'!$C$17&amp;")"</f>
        <v>tatsächliche Bezugsmenge (Ist-Mengen 2013)</v>
      </c>
      <c r="E79" s="570" t="s">
        <v>79</v>
      </c>
      <c r="F79" s="570" t="s">
        <v>277</v>
      </c>
      <c r="G79" s="571" t="s">
        <v>369</v>
      </c>
    </row>
    <row r="80" spans="1:7" ht="15" customHeight="1" x14ac:dyDescent="0.2">
      <c r="B80" s="579" t="s">
        <v>58</v>
      </c>
      <c r="C80" s="572" t="s">
        <v>80</v>
      </c>
      <c r="D80" s="556"/>
      <c r="E80" s="570" t="s">
        <v>371</v>
      </c>
      <c r="F80" s="556"/>
      <c r="G80" s="472">
        <f>$D80*F80</f>
        <v>0</v>
      </c>
    </row>
    <row r="81" spans="1:7" ht="15" customHeight="1" x14ac:dyDescent="0.2">
      <c r="B81" s="579" t="s">
        <v>55</v>
      </c>
      <c r="C81" s="572" t="s">
        <v>87</v>
      </c>
      <c r="D81" s="556"/>
      <c r="E81" s="572" t="s">
        <v>88</v>
      </c>
      <c r="F81" s="556"/>
      <c r="G81" s="472">
        <f>$D81*F81/100</f>
        <v>0</v>
      </c>
    </row>
    <row r="82" spans="1:7" ht="15" customHeight="1" x14ac:dyDescent="0.2">
      <c r="B82" s="579" t="s">
        <v>15</v>
      </c>
      <c r="C82" s="556"/>
      <c r="D82" s="556"/>
      <c r="E82" s="557"/>
      <c r="F82" s="556"/>
      <c r="G82" s="558"/>
    </row>
    <row r="83" spans="1:7" ht="15" customHeight="1" x14ac:dyDescent="0.2">
      <c r="B83" s="579" t="s">
        <v>27</v>
      </c>
      <c r="C83" s="556"/>
      <c r="D83" s="556"/>
      <c r="E83" s="557"/>
      <c r="F83" s="556"/>
      <c r="G83" s="558"/>
    </row>
    <row r="84" spans="1:7" ht="15" customHeight="1" x14ac:dyDescent="0.2">
      <c r="B84" s="579" t="s">
        <v>16</v>
      </c>
      <c r="C84" s="556"/>
      <c r="D84" s="556"/>
      <c r="E84" s="557"/>
      <c r="F84" s="556"/>
      <c r="G84" s="558"/>
    </row>
    <row r="85" spans="1:7" ht="15" customHeight="1" x14ac:dyDescent="0.2">
      <c r="B85" s="559" t="s">
        <v>89</v>
      </c>
      <c r="C85" s="574"/>
      <c r="D85" s="560"/>
      <c r="E85" s="554"/>
      <c r="F85" s="560"/>
      <c r="G85" s="561"/>
    </row>
    <row r="86" spans="1:7" ht="15" customHeight="1" x14ac:dyDescent="0.2">
      <c r="B86" s="562"/>
      <c r="C86" s="557"/>
      <c r="D86" s="556"/>
      <c r="E86" s="557"/>
      <c r="F86" s="556"/>
      <c r="G86" s="558"/>
    </row>
    <row r="87" spans="1:7" ht="15" customHeight="1" x14ac:dyDescent="0.2">
      <c r="B87" s="562"/>
      <c r="C87" s="557"/>
      <c r="D87" s="556"/>
      <c r="E87" s="557"/>
      <c r="F87" s="556"/>
      <c r="G87" s="558"/>
    </row>
    <row r="88" spans="1:7" ht="15" customHeight="1" x14ac:dyDescent="0.2">
      <c r="B88" s="562"/>
      <c r="C88" s="557"/>
      <c r="D88" s="556"/>
      <c r="E88" s="557"/>
      <c r="F88" s="556"/>
      <c r="G88" s="558"/>
    </row>
    <row r="89" spans="1:7" ht="15" customHeight="1" x14ac:dyDescent="0.2">
      <c r="B89" s="562"/>
      <c r="C89" s="557"/>
      <c r="D89" s="556"/>
      <c r="E89" s="557"/>
      <c r="F89" s="556"/>
      <c r="G89" s="558"/>
    </row>
    <row r="90" spans="1:7" ht="15" customHeight="1" x14ac:dyDescent="0.2">
      <c r="B90" s="562"/>
      <c r="C90" s="557"/>
      <c r="D90" s="556"/>
      <c r="E90" s="557"/>
      <c r="F90" s="556"/>
      <c r="G90" s="558"/>
    </row>
    <row r="91" spans="1:7" ht="15" customHeight="1" thickBot="1" x14ac:dyDescent="0.25">
      <c r="B91" s="563"/>
      <c r="C91" s="564"/>
      <c r="D91" s="564"/>
      <c r="E91" s="564"/>
      <c r="F91" s="564"/>
      <c r="G91" s="565"/>
    </row>
    <row r="92" spans="1:7" ht="15" customHeight="1" x14ac:dyDescent="0.2">
      <c r="B92" s="553" t="s">
        <v>102</v>
      </c>
      <c r="C92" s="652"/>
      <c r="D92" s="653"/>
      <c r="E92" s="554"/>
      <c r="F92" s="576"/>
      <c r="G92" s="577"/>
    </row>
    <row r="93" spans="1:7" ht="15" customHeight="1" x14ac:dyDescent="0.2">
      <c r="B93" s="580" t="s">
        <v>84</v>
      </c>
      <c r="C93" s="575" t="s">
        <v>127</v>
      </c>
      <c r="D93" s="554"/>
      <c r="F93" s="573" t="s">
        <v>85</v>
      </c>
      <c r="G93" s="578">
        <f>'E1. Erzielb. Erlöse'!$H$10</f>
        <v>41275</v>
      </c>
    </row>
    <row r="94" spans="1:7" ht="15" customHeight="1" x14ac:dyDescent="0.2">
      <c r="B94" s="555"/>
      <c r="C94" s="554"/>
      <c r="D94" s="554"/>
      <c r="F94" s="570" t="s">
        <v>86</v>
      </c>
      <c r="G94" s="578">
        <f>'E1. Erzielb. Erlöse'!$H$11</f>
        <v>41639</v>
      </c>
    </row>
    <row r="95" spans="1:7" ht="7.5" customHeight="1" x14ac:dyDescent="0.2">
      <c r="A95" s="10"/>
      <c r="B95" s="555"/>
      <c r="C95" s="554"/>
      <c r="D95" s="567"/>
      <c r="E95" s="566"/>
      <c r="F95" s="566"/>
      <c r="G95" s="568"/>
    </row>
    <row r="96" spans="1:7" ht="46.5" customHeight="1" x14ac:dyDescent="0.2">
      <c r="A96" s="83"/>
      <c r="B96" s="555"/>
      <c r="C96" s="570" t="s">
        <v>79</v>
      </c>
      <c r="D96" s="569" t="str">
        <f>"tatsächliche Bezugsmenge (Ist-Mengen " &amp;'A. Allgemeine Informationen'!$C$17&amp;")"</f>
        <v>tatsächliche Bezugsmenge (Ist-Mengen 2013)</v>
      </c>
      <c r="E96" s="570" t="s">
        <v>79</v>
      </c>
      <c r="F96" s="570" t="s">
        <v>277</v>
      </c>
      <c r="G96" s="571" t="s">
        <v>369</v>
      </c>
    </row>
    <row r="97" spans="1:7" ht="15" customHeight="1" x14ac:dyDescent="0.2">
      <c r="B97" s="579" t="s">
        <v>58</v>
      </c>
      <c r="C97" s="572" t="s">
        <v>80</v>
      </c>
      <c r="D97" s="556"/>
      <c r="E97" s="570" t="s">
        <v>371</v>
      </c>
      <c r="F97" s="556"/>
      <c r="G97" s="472">
        <f>$D97*F97</f>
        <v>0</v>
      </c>
    </row>
    <row r="98" spans="1:7" ht="15" customHeight="1" x14ac:dyDescent="0.2">
      <c r="B98" s="579" t="s">
        <v>55</v>
      </c>
      <c r="C98" s="572" t="s">
        <v>87</v>
      </c>
      <c r="D98" s="556"/>
      <c r="E98" s="572" t="s">
        <v>88</v>
      </c>
      <c r="F98" s="556"/>
      <c r="G98" s="472">
        <f>$D98*F98/100</f>
        <v>0</v>
      </c>
    </row>
    <row r="99" spans="1:7" ht="15" customHeight="1" x14ac:dyDescent="0.2">
      <c r="B99" s="579" t="s">
        <v>15</v>
      </c>
      <c r="C99" s="556"/>
      <c r="D99" s="556"/>
      <c r="E99" s="557"/>
      <c r="F99" s="556"/>
      <c r="G99" s="558"/>
    </row>
    <row r="100" spans="1:7" ht="15" customHeight="1" x14ac:dyDescent="0.2">
      <c r="B100" s="579" t="s">
        <v>27</v>
      </c>
      <c r="C100" s="556"/>
      <c r="D100" s="556"/>
      <c r="E100" s="557"/>
      <c r="F100" s="556"/>
      <c r="G100" s="558"/>
    </row>
    <row r="101" spans="1:7" ht="15" customHeight="1" x14ac:dyDescent="0.2">
      <c r="B101" s="579" t="s">
        <v>16</v>
      </c>
      <c r="C101" s="556"/>
      <c r="D101" s="556"/>
      <c r="E101" s="557"/>
      <c r="F101" s="556"/>
      <c r="G101" s="558"/>
    </row>
    <row r="102" spans="1:7" ht="15" customHeight="1" x14ac:dyDescent="0.2">
      <c r="B102" s="559" t="s">
        <v>89</v>
      </c>
      <c r="C102" s="574"/>
      <c r="D102" s="560"/>
      <c r="E102" s="554"/>
      <c r="F102" s="560"/>
      <c r="G102" s="561"/>
    </row>
    <row r="103" spans="1:7" ht="15" customHeight="1" x14ac:dyDescent="0.2">
      <c r="B103" s="562"/>
      <c r="C103" s="557"/>
      <c r="D103" s="556"/>
      <c r="E103" s="557"/>
      <c r="F103" s="556"/>
      <c r="G103" s="558"/>
    </row>
    <row r="104" spans="1:7" ht="15" customHeight="1" x14ac:dyDescent="0.2">
      <c r="B104" s="562"/>
      <c r="C104" s="557"/>
      <c r="D104" s="556"/>
      <c r="E104" s="557"/>
      <c r="F104" s="556"/>
      <c r="G104" s="558"/>
    </row>
    <row r="105" spans="1:7" ht="15" customHeight="1" x14ac:dyDescent="0.2">
      <c r="B105" s="562"/>
      <c r="C105" s="557"/>
      <c r="D105" s="556"/>
      <c r="E105" s="557"/>
      <c r="F105" s="556"/>
      <c r="G105" s="558"/>
    </row>
    <row r="106" spans="1:7" ht="15" customHeight="1" x14ac:dyDescent="0.2">
      <c r="B106" s="562"/>
      <c r="C106" s="557"/>
      <c r="D106" s="556"/>
      <c r="E106" s="557"/>
      <c r="F106" s="556"/>
      <c r="G106" s="558"/>
    </row>
    <row r="107" spans="1:7" ht="15" customHeight="1" x14ac:dyDescent="0.2">
      <c r="B107" s="562"/>
      <c r="C107" s="557"/>
      <c r="D107" s="556"/>
      <c r="E107" s="557"/>
      <c r="F107" s="556"/>
      <c r="G107" s="558"/>
    </row>
    <row r="108" spans="1:7" ht="15" customHeight="1" thickBot="1" x14ac:dyDescent="0.25">
      <c r="B108" s="563"/>
      <c r="C108" s="564"/>
      <c r="D108" s="564"/>
      <c r="E108" s="564"/>
      <c r="F108" s="564"/>
      <c r="G108" s="565"/>
    </row>
    <row r="109" spans="1:7" ht="15" customHeight="1" x14ac:dyDescent="0.2">
      <c r="B109" s="553" t="s">
        <v>103</v>
      </c>
      <c r="C109" s="652"/>
      <c r="D109" s="653"/>
      <c r="E109" s="554"/>
      <c r="F109" s="576"/>
      <c r="G109" s="577"/>
    </row>
    <row r="110" spans="1:7" ht="15" customHeight="1" x14ac:dyDescent="0.2">
      <c r="B110" s="580" t="s">
        <v>84</v>
      </c>
      <c r="C110" s="575" t="s">
        <v>127</v>
      </c>
      <c r="D110" s="554"/>
      <c r="F110" s="573" t="s">
        <v>85</v>
      </c>
      <c r="G110" s="578">
        <f>'E1. Erzielb. Erlöse'!$H$10</f>
        <v>41275</v>
      </c>
    </row>
    <row r="111" spans="1:7" ht="15" customHeight="1" x14ac:dyDescent="0.2">
      <c r="B111" s="555"/>
      <c r="C111" s="554"/>
      <c r="D111" s="554"/>
      <c r="F111" s="570" t="s">
        <v>86</v>
      </c>
      <c r="G111" s="578">
        <f>'E1. Erzielb. Erlöse'!$H$11</f>
        <v>41639</v>
      </c>
    </row>
    <row r="112" spans="1:7" ht="7.5" customHeight="1" x14ac:dyDescent="0.2">
      <c r="A112" s="10"/>
      <c r="B112" s="555"/>
      <c r="C112" s="554"/>
      <c r="D112" s="567"/>
      <c r="E112" s="566"/>
      <c r="F112" s="566"/>
      <c r="G112" s="568"/>
    </row>
    <row r="113" spans="1:7" ht="46.5" customHeight="1" x14ac:dyDescent="0.2">
      <c r="A113" s="83"/>
      <c r="B113" s="555"/>
      <c r="C113" s="570" t="s">
        <v>79</v>
      </c>
      <c r="D113" s="569" t="str">
        <f>"tatsächliche Bezugsmenge (Ist-Mengen " &amp;'A. Allgemeine Informationen'!$C$17&amp;")"</f>
        <v>tatsächliche Bezugsmenge (Ist-Mengen 2013)</v>
      </c>
      <c r="E113" s="570" t="s">
        <v>79</v>
      </c>
      <c r="F113" s="570" t="s">
        <v>277</v>
      </c>
      <c r="G113" s="571" t="s">
        <v>369</v>
      </c>
    </row>
    <row r="114" spans="1:7" ht="15" customHeight="1" x14ac:dyDescent="0.2">
      <c r="B114" s="579" t="s">
        <v>58</v>
      </c>
      <c r="C114" s="572" t="s">
        <v>80</v>
      </c>
      <c r="D114" s="556"/>
      <c r="E114" s="570" t="s">
        <v>371</v>
      </c>
      <c r="F114" s="556"/>
      <c r="G114" s="472">
        <f>$D114*F114</f>
        <v>0</v>
      </c>
    </row>
    <row r="115" spans="1:7" ht="15" customHeight="1" x14ac:dyDescent="0.2">
      <c r="B115" s="579" t="s">
        <v>55</v>
      </c>
      <c r="C115" s="572" t="s">
        <v>87</v>
      </c>
      <c r="D115" s="556"/>
      <c r="E115" s="572" t="s">
        <v>88</v>
      </c>
      <c r="F115" s="556"/>
      <c r="G115" s="472">
        <f>$D115*F115/100</f>
        <v>0</v>
      </c>
    </row>
    <row r="116" spans="1:7" ht="15" customHeight="1" x14ac:dyDescent="0.2">
      <c r="B116" s="579" t="s">
        <v>15</v>
      </c>
      <c r="C116" s="556"/>
      <c r="D116" s="556"/>
      <c r="E116" s="557"/>
      <c r="F116" s="556"/>
      <c r="G116" s="558"/>
    </row>
    <row r="117" spans="1:7" ht="15" customHeight="1" x14ac:dyDescent="0.2">
      <c r="B117" s="579" t="s">
        <v>27</v>
      </c>
      <c r="C117" s="556"/>
      <c r="D117" s="556"/>
      <c r="E117" s="557"/>
      <c r="F117" s="556"/>
      <c r="G117" s="558"/>
    </row>
    <row r="118" spans="1:7" ht="15" customHeight="1" x14ac:dyDescent="0.2">
      <c r="B118" s="579" t="s">
        <v>16</v>
      </c>
      <c r="C118" s="556"/>
      <c r="D118" s="556"/>
      <c r="E118" s="557"/>
      <c r="F118" s="556"/>
      <c r="G118" s="558"/>
    </row>
    <row r="119" spans="1:7" ht="15" customHeight="1" x14ac:dyDescent="0.2">
      <c r="B119" s="559" t="s">
        <v>89</v>
      </c>
      <c r="C119" s="574"/>
      <c r="D119" s="560"/>
      <c r="E119" s="554"/>
      <c r="F119" s="560"/>
      <c r="G119" s="561"/>
    </row>
    <row r="120" spans="1:7" ht="15" customHeight="1" x14ac:dyDescent="0.2">
      <c r="B120" s="562"/>
      <c r="C120" s="557"/>
      <c r="D120" s="556"/>
      <c r="E120" s="557"/>
      <c r="F120" s="556"/>
      <c r="G120" s="558"/>
    </row>
    <row r="121" spans="1:7" ht="15" customHeight="1" x14ac:dyDescent="0.2">
      <c r="B121" s="562"/>
      <c r="C121" s="557"/>
      <c r="D121" s="556"/>
      <c r="E121" s="557"/>
      <c r="F121" s="556"/>
      <c r="G121" s="558"/>
    </row>
    <row r="122" spans="1:7" ht="15" customHeight="1" x14ac:dyDescent="0.2">
      <c r="B122" s="562"/>
      <c r="C122" s="557"/>
      <c r="D122" s="556"/>
      <c r="E122" s="557"/>
      <c r="F122" s="556"/>
      <c r="G122" s="558"/>
    </row>
    <row r="123" spans="1:7" ht="15" customHeight="1" x14ac:dyDescent="0.2">
      <c r="B123" s="562"/>
      <c r="C123" s="557"/>
      <c r="D123" s="556"/>
      <c r="E123" s="557"/>
      <c r="F123" s="556"/>
      <c r="G123" s="558"/>
    </row>
    <row r="124" spans="1:7" ht="15" customHeight="1" x14ac:dyDescent="0.2">
      <c r="B124" s="562"/>
      <c r="C124" s="557"/>
      <c r="D124" s="556"/>
      <c r="E124" s="557"/>
      <c r="F124" s="556"/>
      <c r="G124" s="558"/>
    </row>
    <row r="125" spans="1:7" ht="15" customHeight="1" thickBot="1" x14ac:dyDescent="0.25">
      <c r="B125" s="563"/>
      <c r="C125" s="564"/>
      <c r="D125" s="564"/>
      <c r="E125" s="564"/>
      <c r="F125" s="564"/>
      <c r="G125" s="565"/>
    </row>
    <row r="126" spans="1:7" ht="15" customHeight="1" x14ac:dyDescent="0.2">
      <c r="B126" s="553" t="s">
        <v>104</v>
      </c>
      <c r="C126" s="652"/>
      <c r="D126" s="653"/>
      <c r="E126" s="554"/>
      <c r="F126" s="576"/>
      <c r="G126" s="577"/>
    </row>
    <row r="127" spans="1:7" ht="15" customHeight="1" x14ac:dyDescent="0.2">
      <c r="B127" s="580" t="s">
        <v>84</v>
      </c>
      <c r="C127" s="575" t="s">
        <v>127</v>
      </c>
      <c r="D127" s="554"/>
      <c r="F127" s="573" t="s">
        <v>85</v>
      </c>
      <c r="G127" s="578">
        <f>'E1. Erzielb. Erlöse'!$H$10</f>
        <v>41275</v>
      </c>
    </row>
    <row r="128" spans="1:7" ht="15" customHeight="1" x14ac:dyDescent="0.2">
      <c r="B128" s="555"/>
      <c r="C128" s="554"/>
      <c r="D128" s="554"/>
      <c r="F128" s="570" t="s">
        <v>86</v>
      </c>
      <c r="G128" s="578">
        <f>'E1. Erzielb. Erlöse'!$H$11</f>
        <v>41639</v>
      </c>
    </row>
    <row r="129" spans="1:7" ht="9.75" customHeight="1" x14ac:dyDescent="0.2">
      <c r="A129" s="10"/>
      <c r="B129" s="555"/>
      <c r="C129" s="554"/>
      <c r="D129" s="567"/>
      <c r="E129" s="566"/>
      <c r="F129" s="566"/>
      <c r="G129" s="568"/>
    </row>
    <row r="130" spans="1:7" ht="46.5" customHeight="1" x14ac:dyDescent="0.2">
      <c r="A130" s="83"/>
      <c r="B130" s="555"/>
      <c r="C130" s="570" t="s">
        <v>79</v>
      </c>
      <c r="D130" s="569" t="str">
        <f>"tatsächliche Bezugsmenge (Ist-Mengen " &amp;'A. Allgemeine Informationen'!$C$17&amp;")"</f>
        <v>tatsächliche Bezugsmenge (Ist-Mengen 2013)</v>
      </c>
      <c r="E130" s="570" t="s">
        <v>79</v>
      </c>
      <c r="F130" s="570" t="s">
        <v>277</v>
      </c>
      <c r="G130" s="571" t="s">
        <v>369</v>
      </c>
    </row>
    <row r="131" spans="1:7" ht="15" customHeight="1" x14ac:dyDescent="0.2">
      <c r="B131" s="579" t="s">
        <v>58</v>
      </c>
      <c r="C131" s="572" t="s">
        <v>80</v>
      </c>
      <c r="D131" s="556"/>
      <c r="E131" s="570" t="s">
        <v>371</v>
      </c>
      <c r="F131" s="556"/>
      <c r="G131" s="472">
        <f>$D131*F131</f>
        <v>0</v>
      </c>
    </row>
    <row r="132" spans="1:7" ht="15" customHeight="1" x14ac:dyDescent="0.2">
      <c r="B132" s="579" t="s">
        <v>55</v>
      </c>
      <c r="C132" s="572" t="s">
        <v>87</v>
      </c>
      <c r="D132" s="556"/>
      <c r="E132" s="572" t="s">
        <v>88</v>
      </c>
      <c r="F132" s="556"/>
      <c r="G132" s="472">
        <f>$D132*F132/100</f>
        <v>0</v>
      </c>
    </row>
    <row r="133" spans="1:7" ht="15" customHeight="1" x14ac:dyDescent="0.2">
      <c r="B133" s="579" t="s">
        <v>15</v>
      </c>
      <c r="C133" s="556"/>
      <c r="D133" s="556"/>
      <c r="E133" s="557"/>
      <c r="F133" s="556"/>
      <c r="G133" s="558"/>
    </row>
    <row r="134" spans="1:7" ht="15" customHeight="1" x14ac:dyDescent="0.2">
      <c r="B134" s="579" t="s">
        <v>27</v>
      </c>
      <c r="C134" s="556"/>
      <c r="D134" s="556"/>
      <c r="E134" s="557"/>
      <c r="F134" s="556"/>
      <c r="G134" s="558"/>
    </row>
    <row r="135" spans="1:7" ht="15" customHeight="1" x14ac:dyDescent="0.2">
      <c r="B135" s="579" t="s">
        <v>16</v>
      </c>
      <c r="C135" s="556"/>
      <c r="D135" s="556"/>
      <c r="E135" s="557"/>
      <c r="F135" s="556"/>
      <c r="G135" s="558"/>
    </row>
    <row r="136" spans="1:7" ht="15" customHeight="1" x14ac:dyDescent="0.2">
      <c r="B136" s="559" t="s">
        <v>89</v>
      </c>
      <c r="C136" s="574"/>
      <c r="D136" s="560"/>
      <c r="E136" s="554"/>
      <c r="F136" s="560"/>
      <c r="G136" s="561"/>
    </row>
    <row r="137" spans="1:7" ht="15" customHeight="1" x14ac:dyDescent="0.2">
      <c r="B137" s="562"/>
      <c r="C137" s="557"/>
      <c r="D137" s="556"/>
      <c r="E137" s="557"/>
      <c r="F137" s="556"/>
      <c r="G137" s="558"/>
    </row>
    <row r="138" spans="1:7" ht="15" customHeight="1" x14ac:dyDescent="0.2">
      <c r="B138" s="562"/>
      <c r="C138" s="557"/>
      <c r="D138" s="556"/>
      <c r="E138" s="557"/>
      <c r="F138" s="556"/>
      <c r="G138" s="558"/>
    </row>
    <row r="139" spans="1:7" ht="15" customHeight="1" x14ac:dyDescent="0.2">
      <c r="B139" s="562"/>
      <c r="C139" s="557"/>
      <c r="D139" s="556"/>
      <c r="E139" s="557"/>
      <c r="F139" s="556"/>
      <c r="G139" s="558"/>
    </row>
    <row r="140" spans="1:7" ht="15" customHeight="1" x14ac:dyDescent="0.2">
      <c r="B140" s="562"/>
      <c r="C140" s="557"/>
      <c r="D140" s="556"/>
      <c r="E140" s="557"/>
      <c r="F140" s="556"/>
      <c r="G140" s="558"/>
    </row>
    <row r="141" spans="1:7" ht="15" customHeight="1" x14ac:dyDescent="0.2">
      <c r="B141" s="562"/>
      <c r="C141" s="557"/>
      <c r="D141" s="556"/>
      <c r="E141" s="557"/>
      <c r="F141" s="556"/>
      <c r="G141" s="558"/>
    </row>
    <row r="142" spans="1:7" ht="15" customHeight="1" thickBot="1" x14ac:dyDescent="0.25">
      <c r="B142" s="563"/>
      <c r="C142" s="564"/>
      <c r="D142" s="564"/>
      <c r="E142" s="564"/>
      <c r="F142" s="564"/>
      <c r="G142" s="565"/>
    </row>
    <row r="143" spans="1:7" ht="15" customHeight="1" x14ac:dyDescent="0.2">
      <c r="B143" s="553" t="s">
        <v>105</v>
      </c>
      <c r="C143" s="652"/>
      <c r="D143" s="653"/>
      <c r="E143" s="554"/>
      <c r="F143" s="576"/>
      <c r="G143" s="577"/>
    </row>
    <row r="144" spans="1:7" ht="15" customHeight="1" x14ac:dyDescent="0.2">
      <c r="B144" s="580" t="s">
        <v>84</v>
      </c>
      <c r="C144" s="575" t="s">
        <v>127</v>
      </c>
      <c r="D144" s="554"/>
      <c r="F144" s="573" t="s">
        <v>85</v>
      </c>
      <c r="G144" s="578">
        <f>'E1. Erzielb. Erlöse'!$H$10</f>
        <v>41275</v>
      </c>
    </row>
    <row r="145" spans="1:7" ht="15" customHeight="1" x14ac:dyDescent="0.2">
      <c r="B145" s="555"/>
      <c r="C145" s="554"/>
      <c r="D145" s="554"/>
      <c r="F145" s="570" t="s">
        <v>86</v>
      </c>
      <c r="G145" s="578">
        <f>'E1. Erzielb. Erlöse'!$H$11</f>
        <v>41639</v>
      </c>
    </row>
    <row r="146" spans="1:7" ht="9.75" customHeight="1" x14ac:dyDescent="0.2">
      <c r="A146" s="10"/>
      <c r="B146" s="555"/>
      <c r="C146" s="554"/>
      <c r="D146" s="567"/>
      <c r="E146" s="566"/>
      <c r="F146" s="566"/>
      <c r="G146" s="568"/>
    </row>
    <row r="147" spans="1:7" ht="46.5" customHeight="1" x14ac:dyDescent="0.2">
      <c r="A147" s="83"/>
      <c r="B147" s="555"/>
      <c r="C147" s="570" t="s">
        <v>79</v>
      </c>
      <c r="D147" s="569" t="str">
        <f>"tatsächliche Bezugsmenge (Ist-Mengen " &amp;'A. Allgemeine Informationen'!$C$17&amp;")"</f>
        <v>tatsächliche Bezugsmenge (Ist-Mengen 2013)</v>
      </c>
      <c r="E147" s="570" t="s">
        <v>79</v>
      </c>
      <c r="F147" s="570" t="s">
        <v>277</v>
      </c>
      <c r="G147" s="571" t="s">
        <v>369</v>
      </c>
    </row>
    <row r="148" spans="1:7" ht="15" customHeight="1" x14ac:dyDescent="0.2">
      <c r="B148" s="579" t="s">
        <v>58</v>
      </c>
      <c r="C148" s="572" t="s">
        <v>80</v>
      </c>
      <c r="D148" s="556"/>
      <c r="E148" s="570" t="s">
        <v>371</v>
      </c>
      <c r="F148" s="556"/>
      <c r="G148" s="472">
        <f>$D148*F148</f>
        <v>0</v>
      </c>
    </row>
    <row r="149" spans="1:7" ht="15" customHeight="1" x14ac:dyDescent="0.2">
      <c r="B149" s="579" t="s">
        <v>55</v>
      </c>
      <c r="C149" s="572" t="s">
        <v>87</v>
      </c>
      <c r="D149" s="556"/>
      <c r="E149" s="572" t="s">
        <v>88</v>
      </c>
      <c r="F149" s="556"/>
      <c r="G149" s="472">
        <f>$D149*F149/100</f>
        <v>0</v>
      </c>
    </row>
    <row r="150" spans="1:7" ht="15" customHeight="1" x14ac:dyDescent="0.2">
      <c r="B150" s="579" t="s">
        <v>15</v>
      </c>
      <c r="C150" s="556"/>
      <c r="D150" s="556"/>
      <c r="E150" s="557"/>
      <c r="F150" s="556"/>
      <c r="G150" s="558"/>
    </row>
    <row r="151" spans="1:7" ht="15" customHeight="1" x14ac:dyDescent="0.2">
      <c r="B151" s="579" t="s">
        <v>27</v>
      </c>
      <c r="C151" s="556"/>
      <c r="D151" s="556"/>
      <c r="E151" s="557"/>
      <c r="F151" s="556"/>
      <c r="G151" s="558"/>
    </row>
    <row r="152" spans="1:7" ht="15" customHeight="1" x14ac:dyDescent="0.2">
      <c r="B152" s="579" t="s">
        <v>16</v>
      </c>
      <c r="C152" s="556"/>
      <c r="D152" s="556"/>
      <c r="E152" s="557"/>
      <c r="F152" s="556"/>
      <c r="G152" s="558"/>
    </row>
    <row r="153" spans="1:7" ht="15" customHeight="1" x14ac:dyDescent="0.2">
      <c r="B153" s="559" t="s">
        <v>89</v>
      </c>
      <c r="C153" s="574"/>
      <c r="D153" s="560"/>
      <c r="E153" s="554"/>
      <c r="F153" s="560"/>
      <c r="G153" s="561"/>
    </row>
    <row r="154" spans="1:7" ht="15" customHeight="1" x14ac:dyDescent="0.2">
      <c r="B154" s="562"/>
      <c r="C154" s="557"/>
      <c r="D154" s="556"/>
      <c r="E154" s="557"/>
      <c r="F154" s="556"/>
      <c r="G154" s="558"/>
    </row>
    <row r="155" spans="1:7" ht="15" customHeight="1" x14ac:dyDescent="0.2">
      <c r="B155" s="562"/>
      <c r="C155" s="557"/>
      <c r="D155" s="556"/>
      <c r="E155" s="557"/>
      <c r="F155" s="556"/>
      <c r="G155" s="558"/>
    </row>
    <row r="156" spans="1:7" ht="15" customHeight="1" x14ac:dyDescent="0.2">
      <c r="B156" s="562"/>
      <c r="C156" s="557"/>
      <c r="D156" s="556"/>
      <c r="E156" s="557"/>
      <c r="F156" s="556"/>
      <c r="G156" s="558"/>
    </row>
    <row r="157" spans="1:7" ht="15" customHeight="1" x14ac:dyDescent="0.2">
      <c r="B157" s="562"/>
      <c r="C157" s="557"/>
      <c r="D157" s="556"/>
      <c r="E157" s="557"/>
      <c r="F157" s="556"/>
      <c r="G157" s="558"/>
    </row>
    <row r="158" spans="1:7" ht="15" customHeight="1" x14ac:dyDescent="0.2">
      <c r="B158" s="562"/>
      <c r="C158" s="557"/>
      <c r="D158" s="556"/>
      <c r="E158" s="557"/>
      <c r="F158" s="556"/>
      <c r="G158" s="558"/>
    </row>
    <row r="159" spans="1:7" ht="15" customHeight="1" thickBot="1" x14ac:dyDescent="0.25">
      <c r="B159" s="563"/>
      <c r="C159" s="564"/>
      <c r="D159" s="564"/>
      <c r="E159" s="564"/>
      <c r="F159" s="564"/>
      <c r="G159" s="565"/>
    </row>
    <row r="160" spans="1:7" ht="15" customHeight="1" x14ac:dyDescent="0.2">
      <c r="B160" s="553" t="s">
        <v>106</v>
      </c>
      <c r="C160" s="652"/>
      <c r="D160" s="653"/>
      <c r="E160" s="554"/>
      <c r="F160" s="576"/>
      <c r="G160" s="577"/>
    </row>
    <row r="161" spans="1:7" ht="15" customHeight="1" x14ac:dyDescent="0.2">
      <c r="B161" s="580" t="s">
        <v>84</v>
      </c>
      <c r="C161" s="575" t="s">
        <v>127</v>
      </c>
      <c r="D161" s="554"/>
      <c r="F161" s="573" t="s">
        <v>85</v>
      </c>
      <c r="G161" s="578">
        <f>'E1. Erzielb. Erlöse'!$H$10</f>
        <v>41275</v>
      </c>
    </row>
    <row r="162" spans="1:7" ht="15" customHeight="1" x14ac:dyDescent="0.2">
      <c r="B162" s="555"/>
      <c r="C162" s="554"/>
      <c r="D162" s="554"/>
      <c r="F162" s="570" t="s">
        <v>86</v>
      </c>
      <c r="G162" s="578">
        <f>'E1. Erzielb. Erlöse'!$H$11</f>
        <v>41639</v>
      </c>
    </row>
    <row r="163" spans="1:7" ht="8.25" customHeight="1" x14ac:dyDescent="0.2">
      <c r="A163" s="10"/>
      <c r="B163" s="555"/>
      <c r="C163" s="554"/>
      <c r="D163" s="567"/>
      <c r="E163" s="566"/>
      <c r="F163" s="566"/>
      <c r="G163" s="568"/>
    </row>
    <row r="164" spans="1:7" ht="46.5" customHeight="1" x14ac:dyDescent="0.2">
      <c r="A164" s="83"/>
      <c r="B164" s="555"/>
      <c r="C164" s="570" t="s">
        <v>79</v>
      </c>
      <c r="D164" s="569" t="str">
        <f>"tatsächliche Bezugsmenge (Ist-Mengen " &amp;'A. Allgemeine Informationen'!$C$17&amp;")"</f>
        <v>tatsächliche Bezugsmenge (Ist-Mengen 2013)</v>
      </c>
      <c r="E164" s="570" t="s">
        <v>79</v>
      </c>
      <c r="F164" s="570" t="s">
        <v>277</v>
      </c>
      <c r="G164" s="571" t="s">
        <v>369</v>
      </c>
    </row>
    <row r="165" spans="1:7" ht="15" customHeight="1" x14ac:dyDescent="0.2">
      <c r="B165" s="579" t="s">
        <v>58</v>
      </c>
      <c r="C165" s="572" t="s">
        <v>80</v>
      </c>
      <c r="D165" s="556"/>
      <c r="E165" s="570" t="s">
        <v>371</v>
      </c>
      <c r="F165" s="556"/>
      <c r="G165" s="472">
        <f>$D165*F165</f>
        <v>0</v>
      </c>
    </row>
    <row r="166" spans="1:7" ht="15" customHeight="1" x14ac:dyDescent="0.2">
      <c r="B166" s="579" t="s">
        <v>55</v>
      </c>
      <c r="C166" s="572" t="s">
        <v>87</v>
      </c>
      <c r="D166" s="556"/>
      <c r="E166" s="572" t="s">
        <v>88</v>
      </c>
      <c r="F166" s="556"/>
      <c r="G166" s="472">
        <f>$D166*F166/100</f>
        <v>0</v>
      </c>
    </row>
    <row r="167" spans="1:7" ht="15" customHeight="1" x14ac:dyDescent="0.2">
      <c r="B167" s="579" t="s">
        <v>15</v>
      </c>
      <c r="C167" s="556"/>
      <c r="D167" s="556"/>
      <c r="E167" s="557"/>
      <c r="F167" s="556"/>
      <c r="G167" s="558"/>
    </row>
    <row r="168" spans="1:7" ht="15" customHeight="1" x14ac:dyDescent="0.2">
      <c r="B168" s="579" t="s">
        <v>27</v>
      </c>
      <c r="C168" s="556"/>
      <c r="D168" s="556"/>
      <c r="E168" s="557"/>
      <c r="F168" s="556"/>
      <c r="G168" s="558"/>
    </row>
    <row r="169" spans="1:7" ht="15" customHeight="1" x14ac:dyDescent="0.2">
      <c r="B169" s="579" t="s">
        <v>16</v>
      </c>
      <c r="C169" s="556"/>
      <c r="D169" s="556"/>
      <c r="E169" s="557"/>
      <c r="F169" s="556"/>
      <c r="G169" s="558"/>
    </row>
    <row r="170" spans="1:7" ht="15" customHeight="1" x14ac:dyDescent="0.2">
      <c r="B170" s="559" t="s">
        <v>89</v>
      </c>
      <c r="C170" s="574"/>
      <c r="D170" s="560"/>
      <c r="E170" s="554"/>
      <c r="F170" s="560"/>
      <c r="G170" s="561"/>
    </row>
    <row r="171" spans="1:7" ht="15" customHeight="1" x14ac:dyDescent="0.2">
      <c r="B171" s="562"/>
      <c r="C171" s="557"/>
      <c r="D171" s="556"/>
      <c r="E171" s="557"/>
      <c r="F171" s="556"/>
      <c r="G171" s="558"/>
    </row>
    <row r="172" spans="1:7" ht="15" customHeight="1" x14ac:dyDescent="0.2">
      <c r="B172" s="562"/>
      <c r="C172" s="557"/>
      <c r="D172" s="556"/>
      <c r="E172" s="557"/>
      <c r="F172" s="556"/>
      <c r="G172" s="558"/>
    </row>
    <row r="173" spans="1:7" ht="15" customHeight="1" x14ac:dyDescent="0.2">
      <c r="B173" s="562"/>
      <c r="C173" s="557"/>
      <c r="D173" s="556"/>
      <c r="E173" s="557"/>
      <c r="F173" s="556"/>
      <c r="G173" s="558"/>
    </row>
    <row r="174" spans="1:7" ht="15" customHeight="1" x14ac:dyDescent="0.2">
      <c r="B174" s="562"/>
      <c r="C174" s="557"/>
      <c r="D174" s="556"/>
      <c r="E174" s="557"/>
      <c r="F174" s="556"/>
      <c r="G174" s="558"/>
    </row>
    <row r="175" spans="1:7" ht="15" customHeight="1" x14ac:dyDescent="0.2">
      <c r="B175" s="562"/>
      <c r="C175" s="557"/>
      <c r="D175" s="556"/>
      <c r="E175" s="557"/>
      <c r="F175" s="556"/>
      <c r="G175" s="558"/>
    </row>
    <row r="176" spans="1:7" ht="15" customHeight="1" thickBot="1" x14ac:dyDescent="0.25">
      <c r="B176" s="563"/>
      <c r="C176" s="564"/>
      <c r="D176" s="564"/>
      <c r="E176" s="564"/>
      <c r="F176" s="564"/>
      <c r="G176" s="565"/>
    </row>
  </sheetData>
  <sheetProtection password="A793" sheet="1" objects="1" scenarios="1" formatColumns="0" formatRows="0"/>
  <mergeCells count="13">
    <mergeCell ref="C7:D7"/>
    <mergeCell ref="B3:C3"/>
    <mergeCell ref="B4:C4"/>
    <mergeCell ref="B5:C5"/>
    <mergeCell ref="C109:D109"/>
    <mergeCell ref="C126:D126"/>
    <mergeCell ref="C143:D143"/>
    <mergeCell ref="C160:D160"/>
    <mergeCell ref="C24:D24"/>
    <mergeCell ref="C41:D41"/>
    <mergeCell ref="C58:D58"/>
    <mergeCell ref="C75:D75"/>
    <mergeCell ref="C92:D92"/>
  </mergeCells>
  <phoneticPr fontId="5" type="noConversion"/>
  <dataValidations count="1">
    <dataValidation type="list" allowBlank="1" showInputMessage="1" showErrorMessage="1" sqref="C8 C161 C144 C127 C110 C93 C76 C59 C42 C25">
      <formula1>"bitte wählen,HöS, HöS/HS, HS, HS/MS, MS, MS/NS, NS"</formula1>
    </dataValidation>
  </dataValidations>
  <pageMargins left="0.78740157499999996" right="0.78740157499999996" top="0.984251969" bottom="0.984251969" header="0.4921259845" footer="0.4921259845"/>
  <pageSetup paperSize="9" scale="43" fitToHeight="50" orientation="portrait" r:id="rId1"/>
  <headerFooter alignWithMargins="0">
    <oddHeader>&amp;L &amp;A, Seite &amp;P von &amp;N&amp;R&amp;D</oddHeader>
  </headerFooter>
  <rowBreaks count="1" manualBreakCount="1">
    <brk id="10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enableFormatConditionsCalculation="0">
    <tabColor indexed="43"/>
    <pageSetUpPr fitToPage="1"/>
  </sheetPr>
  <dimension ref="B1:K18"/>
  <sheetViews>
    <sheetView showGridLines="0" zoomScaleNormal="100" workbookViewId="0"/>
  </sheetViews>
  <sheetFormatPr baseColWidth="10" defaultRowHeight="14.25" x14ac:dyDescent="0.2"/>
  <cols>
    <col min="1" max="1" width="3.7109375" style="1" customWidth="1"/>
    <col min="2" max="2" width="45.7109375" style="1" customWidth="1"/>
    <col min="3" max="3" width="20.7109375" style="1" customWidth="1"/>
    <col min="4" max="11" width="17.7109375" style="1" customWidth="1"/>
    <col min="12" max="16384" width="11.42578125" style="1"/>
  </cols>
  <sheetData>
    <row r="1" spans="2:11" ht="15.75" x14ac:dyDescent="0.25">
      <c r="B1" s="330" t="s">
        <v>144</v>
      </c>
    </row>
    <row r="2" spans="2:11" ht="16.5" thickBot="1" x14ac:dyDescent="0.3">
      <c r="B2" s="82"/>
      <c r="C2" s="82"/>
      <c r="D2" s="82"/>
    </row>
    <row r="3" spans="2:11" ht="15" customHeight="1" x14ac:dyDescent="0.2">
      <c r="B3" s="503" t="s">
        <v>134</v>
      </c>
      <c r="C3" s="504">
        <f>K15</f>
        <v>0</v>
      </c>
      <c r="D3" s="107"/>
    </row>
    <row r="4" spans="2:11" ht="15" customHeight="1" x14ac:dyDescent="0.2">
      <c r="B4" s="505" t="s">
        <v>135</v>
      </c>
      <c r="C4" s="506"/>
    </row>
    <row r="5" spans="2:11" ht="15" customHeight="1" thickBot="1" x14ac:dyDescent="0.25">
      <c r="B5" s="507" t="s">
        <v>138</v>
      </c>
      <c r="C5" s="508">
        <f>C3-C4</f>
        <v>0</v>
      </c>
    </row>
    <row r="6" spans="2:11" ht="15.75" thickBot="1" x14ac:dyDescent="0.3">
      <c r="B6" s="2"/>
      <c r="C6" s="2"/>
      <c r="D6" s="2"/>
      <c r="E6" s="3"/>
      <c r="F6" s="3"/>
      <c r="G6" s="3"/>
      <c r="H6" s="3"/>
      <c r="I6" s="3"/>
      <c r="J6" s="3"/>
    </row>
    <row r="7" spans="2:11" ht="105.75" customHeight="1" x14ac:dyDescent="0.2">
      <c r="B7" s="460" t="s">
        <v>93</v>
      </c>
      <c r="C7" s="452" t="s">
        <v>159</v>
      </c>
      <c r="D7" s="452" t="s">
        <v>160</v>
      </c>
      <c r="E7" s="453" t="str">
        <f>"Vermeidungs-leistung für das Kalenderjahr " &amp; 'A. Allgemeine Informationen'!$C$17 &amp;"                  [kW]"</f>
        <v>Vermeidungs-leistung für das Kalenderjahr 2013                  [kW]</v>
      </c>
      <c r="F7" s="454" t="str">
        <f>"Vermeidungs-arbeit für das Kalenderjahr "&amp;'A. Allgemeine Informationen'!$C$17&amp;"             [kWh]"</f>
        <v>Vermeidungs-arbeit für das Kalenderjahr 2013             [kWh]</v>
      </c>
      <c r="G7" s="455" t="str">
        <f>"Netzentgelte der vorgel. Netz- oder Umspannebene: Leistungspreis  des Jahres " &amp; 'A. Allgemeine Informationen'!$C$17&amp;"    [EUR/kW]"</f>
        <v>Netzentgelte der vorgel. Netz- oder Umspannebene: Leistungspreis  des Jahres 2013    [EUR/kW]</v>
      </c>
      <c r="H7" s="455" t="str">
        <f>"Netzentgelte der vorgel. Netz- oder Umspannebene: Arbeitspreis des Jahres " &amp; 'A. Allgemeine Informationen'!$C$17&amp;"  [Cent/kWh]"</f>
        <v>Netzentgelte der vorgel. Netz- oder Umspannebene: Arbeitspreis des Jahres 2013  [Cent/kWh]</v>
      </c>
      <c r="I7" s="456" t="str">
        <f>"Vergütung für die Vermeidungs-leistung des Jahres " &amp; 'A. Allgemeine Informationen'!$C$17&amp;"   [EUR]"</f>
        <v>Vergütung für die Vermeidungs-leistung des Jahres 2013   [EUR]</v>
      </c>
      <c r="J7" s="457" t="str">
        <f>"Vergütung für die Vermeidungs-arbeit des Jahres " &amp; 'A. Allgemeine Informationen'!$C$17&amp;"               [EUR]"</f>
        <v>Vergütung für die Vermeidungs-arbeit des Jahres 2013               [EUR]</v>
      </c>
      <c r="K7" s="458" t="str">
        <f>"Vergütung für dezentrale Einspeisungen nach § 18 StromNEV des Jahres " &amp;'A. Allgemeine Informationen'!$C$17&amp;"               [EUR]"</f>
        <v>Vergütung für dezentrale Einspeisungen nach § 18 StromNEV des Jahres 2013               [EUR]</v>
      </c>
    </row>
    <row r="8" spans="2:11" ht="15.75" customHeight="1" x14ac:dyDescent="0.2">
      <c r="B8" s="461"/>
      <c r="C8" s="462"/>
      <c r="D8" s="462"/>
      <c r="E8" s="463"/>
      <c r="F8" s="464"/>
      <c r="G8" s="662" t="s">
        <v>174</v>
      </c>
      <c r="H8" s="663"/>
      <c r="I8" s="663"/>
      <c r="J8" s="663"/>
      <c r="K8" s="664"/>
    </row>
    <row r="9" spans="2:11" ht="15" customHeight="1" x14ac:dyDescent="0.2">
      <c r="B9" s="465" t="s">
        <v>94</v>
      </c>
      <c r="C9" s="466"/>
      <c r="D9" s="466"/>
      <c r="E9" s="467"/>
      <c r="F9" s="467"/>
      <c r="G9" s="468"/>
      <c r="H9" s="469"/>
      <c r="I9" s="470">
        <f>IF($C9&lt;&gt;"",$E9*(($D9-$C9+1)/IF('A. Allgemeine Informationen'!$C$17=2012,366,365))*G9,0)</f>
        <v>0</v>
      </c>
      <c r="J9" s="471">
        <f t="shared" ref="J9:J14" si="0">F9*H9/100</f>
        <v>0</v>
      </c>
      <c r="K9" s="472">
        <f t="shared" ref="K9:K14" si="1">SUM(I9:J9)</f>
        <v>0</v>
      </c>
    </row>
    <row r="10" spans="2:11" ht="15" customHeight="1" x14ac:dyDescent="0.2">
      <c r="B10" s="465" t="s">
        <v>95</v>
      </c>
      <c r="C10" s="466"/>
      <c r="D10" s="466"/>
      <c r="E10" s="467"/>
      <c r="F10" s="467"/>
      <c r="G10" s="468"/>
      <c r="H10" s="469"/>
      <c r="I10" s="470">
        <f>IF($C10&lt;&gt;"",$E10*(($D10-$C10+1)/IF('A. Allgemeine Informationen'!$C$17=2012,366,365))*G10,0)</f>
        <v>0</v>
      </c>
      <c r="J10" s="471">
        <f t="shared" si="0"/>
        <v>0</v>
      </c>
      <c r="K10" s="472">
        <f t="shared" si="1"/>
        <v>0</v>
      </c>
    </row>
    <row r="11" spans="2:11" ht="15" customHeight="1" x14ac:dyDescent="0.2">
      <c r="B11" s="465" t="s">
        <v>96</v>
      </c>
      <c r="C11" s="466"/>
      <c r="D11" s="466"/>
      <c r="E11" s="467"/>
      <c r="F11" s="467"/>
      <c r="G11" s="468"/>
      <c r="H11" s="469"/>
      <c r="I11" s="470">
        <f>IF($C11&lt;&gt;"",$E11*(($D11-$C11+1)/IF('A. Allgemeine Informationen'!$C$17=2012,366,365))*G11,0)</f>
        <v>0</v>
      </c>
      <c r="J11" s="471">
        <f t="shared" si="0"/>
        <v>0</v>
      </c>
      <c r="K11" s="472">
        <f t="shared" si="1"/>
        <v>0</v>
      </c>
    </row>
    <row r="12" spans="2:11" ht="15" customHeight="1" x14ac:dyDescent="0.2">
      <c r="B12" s="465" t="s">
        <v>97</v>
      </c>
      <c r="C12" s="466"/>
      <c r="D12" s="466"/>
      <c r="E12" s="467"/>
      <c r="F12" s="467"/>
      <c r="G12" s="468"/>
      <c r="H12" s="469"/>
      <c r="I12" s="470">
        <f>IF($C12&lt;&gt;"",$E12*(($D12-$C12+1)/IF('A. Allgemeine Informationen'!$C$17=2012,366,365))*G12,0)</f>
        <v>0</v>
      </c>
      <c r="J12" s="471">
        <f t="shared" si="0"/>
        <v>0</v>
      </c>
      <c r="K12" s="472">
        <f t="shared" si="1"/>
        <v>0</v>
      </c>
    </row>
    <row r="13" spans="2:11" ht="15" customHeight="1" x14ac:dyDescent="0.2">
      <c r="B13" s="465" t="s">
        <v>98</v>
      </c>
      <c r="C13" s="466"/>
      <c r="D13" s="466"/>
      <c r="E13" s="467"/>
      <c r="F13" s="467"/>
      <c r="G13" s="468"/>
      <c r="H13" s="469"/>
      <c r="I13" s="470">
        <f>IF($C13&lt;&gt;"",$E13*(($D13-$C13+1)/IF('A. Allgemeine Informationen'!$C$17=2012,366,365))*G13,0)</f>
        <v>0</v>
      </c>
      <c r="J13" s="471">
        <f t="shared" si="0"/>
        <v>0</v>
      </c>
      <c r="K13" s="472">
        <f t="shared" si="1"/>
        <v>0</v>
      </c>
    </row>
    <row r="14" spans="2:11" ht="15" customHeight="1" x14ac:dyDescent="0.2">
      <c r="B14" s="465" t="s">
        <v>99</v>
      </c>
      <c r="C14" s="466"/>
      <c r="D14" s="466"/>
      <c r="E14" s="467"/>
      <c r="F14" s="467"/>
      <c r="G14" s="468"/>
      <c r="H14" s="469"/>
      <c r="I14" s="470">
        <f>IF($C14&lt;&gt;"",$E14*(($D14-$C14+1)/IF('A. Allgemeine Informationen'!$C$17=2012,366,365))*G14,0)</f>
        <v>0</v>
      </c>
      <c r="J14" s="471">
        <f t="shared" si="0"/>
        <v>0</v>
      </c>
      <c r="K14" s="472">
        <f t="shared" si="1"/>
        <v>0</v>
      </c>
    </row>
    <row r="15" spans="2:11" ht="15" customHeight="1" thickBot="1" x14ac:dyDescent="0.25">
      <c r="B15" s="473" t="s">
        <v>42</v>
      </c>
      <c r="C15" s="474"/>
      <c r="D15" s="474"/>
      <c r="E15" s="475"/>
      <c r="F15" s="475"/>
      <c r="G15" s="476"/>
      <c r="H15" s="477"/>
      <c r="I15" s="476"/>
      <c r="J15" s="477"/>
      <c r="K15" s="459">
        <f>SUM(K9:K14)</f>
        <v>0</v>
      </c>
    </row>
    <row r="16" spans="2:11" ht="15.75" thickBot="1" x14ac:dyDescent="0.3">
      <c r="B16" s="91"/>
      <c r="C16" s="87"/>
      <c r="D16" s="87"/>
      <c r="E16" s="41"/>
      <c r="F16" s="41"/>
      <c r="G16" s="41"/>
      <c r="H16" s="41"/>
      <c r="I16" s="3"/>
      <c r="J16" s="3"/>
    </row>
    <row r="17" spans="2:4" ht="43.5" thickBot="1" x14ac:dyDescent="0.25">
      <c r="B17" s="80" t="str">
        <f>"Gebuchter Jahresaufwand für vermiedene Netzentgelte gem. handelsrechtlichem Jahresabschluss " &amp; 'A. Allgemeine Informationen'!$C$17</f>
        <v>Gebuchter Jahresaufwand für vermiedene Netzentgelte gem. handelsrechtlichem Jahresabschluss 2013</v>
      </c>
      <c r="C17" s="81"/>
    </row>
    <row r="18" spans="2:4" x14ac:dyDescent="0.2">
      <c r="B18" s="42"/>
      <c r="C18" s="42"/>
      <c r="D18" s="42"/>
    </row>
  </sheetData>
  <sheetProtection password="A793" sheet="1" objects="1" scenarios="1" formatColumns="0" formatRows="0"/>
  <mergeCells count="1">
    <mergeCell ref="G8:K8"/>
  </mergeCells>
  <phoneticPr fontId="5" type="noConversion"/>
  <pageMargins left="0.78740157499999996" right="0.78740157499999996" top="0.984251969" bottom="0.984251969" header="0.4921259845" footer="0.4921259845"/>
  <pageSetup paperSize="9" scale="60" orientation="landscape" r:id="rId1"/>
  <headerFooter alignWithMargins="0">
    <oddHeader>&amp;L &amp;A, Seite &amp;P von &amp;N&amp;R&amp;D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enableFormatConditionsCalculation="0">
    <tabColor rgb="FFFFFF99"/>
    <pageSetUpPr fitToPage="1"/>
  </sheetPr>
  <dimension ref="B1:AW110"/>
  <sheetViews>
    <sheetView showGridLines="0" zoomScaleNormal="100" workbookViewId="0">
      <selection activeCell="E5" sqref="E5"/>
    </sheetView>
  </sheetViews>
  <sheetFormatPr baseColWidth="10" defaultRowHeight="12.75" x14ac:dyDescent="0.2"/>
  <cols>
    <col min="1" max="1" width="5.7109375" style="105" customWidth="1"/>
    <col min="2" max="2" width="64.7109375" style="105" customWidth="1"/>
    <col min="3" max="7" width="15.7109375" style="105" customWidth="1"/>
    <col min="8" max="8" width="15.7109375" style="111" customWidth="1"/>
    <col min="9" max="12" width="15.7109375" style="105" customWidth="1"/>
    <col min="13" max="13" width="13.7109375" style="105" customWidth="1"/>
    <col min="14" max="14" width="10.7109375" style="105" customWidth="1"/>
    <col min="15" max="15" width="11.7109375" style="105" customWidth="1"/>
    <col min="16" max="16" width="16.28515625" style="105" customWidth="1"/>
    <col min="17" max="17" width="18.140625" style="105" customWidth="1"/>
    <col min="18" max="16384" width="11.42578125" style="105"/>
  </cols>
  <sheetData>
    <row r="1" spans="2:12" s="112" customFormat="1" ht="22.5" customHeight="1" x14ac:dyDescent="0.35">
      <c r="B1" s="152" t="str">
        <f>"E4. Daten zur vorläufigen Ermittlung der Kostenveränderung im Bereich Messung und Messstellenbetrieb für das Jahr "&amp; 'A. Allgemeine Informationen'!$C$17</f>
        <v>E4. Daten zur vorläufigen Ermittlung der Kostenveränderung im Bereich Messung und Messstellenbetrieb für das Jahr 2013</v>
      </c>
      <c r="H1" s="113"/>
    </row>
    <row r="2" spans="2:12" s="112" customFormat="1" ht="13.5" customHeight="1" thickBot="1" x14ac:dyDescent="0.4">
      <c r="B2" s="151"/>
      <c r="C2" s="153"/>
      <c r="D2" s="153"/>
      <c r="E2" s="153"/>
      <c r="H2" s="113"/>
    </row>
    <row r="3" spans="2:12" s="112" customFormat="1" ht="22.5" customHeight="1" x14ac:dyDescent="0.35">
      <c r="B3" s="670" t="s">
        <v>386</v>
      </c>
      <c r="C3" s="671"/>
      <c r="D3" s="671"/>
      <c r="E3" s="672"/>
      <c r="H3" s="113"/>
    </row>
    <row r="4" spans="2:12" s="112" customFormat="1" ht="18.75" customHeight="1" x14ac:dyDescent="0.35">
      <c r="B4" s="673"/>
      <c r="C4" s="674"/>
      <c r="D4" s="674"/>
      <c r="E4" s="509" t="s">
        <v>368</v>
      </c>
      <c r="H4" s="113"/>
    </row>
    <row r="5" spans="2:12" s="112" customFormat="1" ht="15" customHeight="1" x14ac:dyDescent="0.35">
      <c r="B5" s="679" t="s">
        <v>280</v>
      </c>
      <c r="C5" s="680"/>
      <c r="D5" s="680"/>
      <c r="E5" s="441"/>
      <c r="H5" s="113"/>
      <c r="L5" s="154"/>
    </row>
    <row r="6" spans="2:12" s="112" customFormat="1" ht="15" customHeight="1" x14ac:dyDescent="0.35">
      <c r="B6" s="681" t="s">
        <v>281</v>
      </c>
      <c r="C6" s="682"/>
      <c r="D6" s="683"/>
      <c r="E6" s="441"/>
      <c r="H6" s="113"/>
    </row>
    <row r="7" spans="2:12" s="112" customFormat="1" ht="15" customHeight="1" x14ac:dyDescent="0.35">
      <c r="B7" s="673"/>
      <c r="C7" s="674"/>
      <c r="D7" s="674"/>
      <c r="E7" s="442"/>
      <c r="H7" s="113"/>
    </row>
    <row r="8" spans="2:12" s="112" customFormat="1" ht="15" customHeight="1" x14ac:dyDescent="0.35">
      <c r="B8" s="679" t="s">
        <v>282</v>
      </c>
      <c r="C8" s="680"/>
      <c r="D8" s="680"/>
      <c r="E8" s="441"/>
      <c r="H8" s="113"/>
    </row>
    <row r="9" spans="2:12" s="112" customFormat="1" ht="15" customHeight="1" x14ac:dyDescent="0.35">
      <c r="B9" s="679" t="s">
        <v>283</v>
      </c>
      <c r="C9" s="680"/>
      <c r="D9" s="680"/>
      <c r="E9" s="441"/>
      <c r="H9" s="113"/>
    </row>
    <row r="10" spans="2:12" s="112" customFormat="1" ht="13.5" customHeight="1" x14ac:dyDescent="0.35">
      <c r="B10" s="443"/>
      <c r="C10" s="232"/>
      <c r="D10" s="232"/>
      <c r="E10" s="444"/>
      <c r="H10" s="113"/>
    </row>
    <row r="11" spans="2:12" s="112" customFormat="1" ht="19.5" customHeight="1" x14ac:dyDescent="0.35">
      <c r="B11" s="668" t="s">
        <v>284</v>
      </c>
      <c r="C11" s="669"/>
      <c r="D11" s="669"/>
      <c r="E11" s="445">
        <f>(E5+E6)-(E8+E9)</f>
        <v>0</v>
      </c>
      <c r="H11" s="113"/>
    </row>
    <row r="12" spans="2:12" s="112" customFormat="1" ht="30" customHeight="1" x14ac:dyDescent="0.35">
      <c r="B12" s="684" t="s">
        <v>297</v>
      </c>
      <c r="C12" s="685"/>
      <c r="D12" s="685"/>
      <c r="E12" s="446"/>
      <c r="H12" s="113"/>
    </row>
    <row r="13" spans="2:12" s="112" customFormat="1" ht="15" customHeight="1" thickBot="1" x14ac:dyDescent="0.4">
      <c r="B13" s="686" t="s">
        <v>285</v>
      </c>
      <c r="C13" s="687"/>
      <c r="D13" s="687"/>
      <c r="E13" s="447"/>
      <c r="H13" s="113"/>
      <c r="I13" s="154"/>
    </row>
    <row r="14" spans="2:12" s="112" customFormat="1" ht="18" customHeight="1" x14ac:dyDescent="0.35">
      <c r="B14" s="625" t="s">
        <v>387</v>
      </c>
      <c r="C14" s="232"/>
      <c r="D14" s="232"/>
      <c r="E14" s="186"/>
      <c r="H14" s="113"/>
    </row>
    <row r="15" spans="2:12" ht="16.5" customHeight="1" thickBot="1" x14ac:dyDescent="0.25"/>
    <row r="16" spans="2:12" ht="30" customHeight="1" x14ac:dyDescent="0.25">
      <c r="B16" s="335"/>
      <c r="C16" s="690" t="s">
        <v>15</v>
      </c>
      <c r="D16" s="691"/>
      <c r="E16" s="691" t="s">
        <v>27</v>
      </c>
      <c r="F16" s="692"/>
      <c r="G16" s="157"/>
      <c r="H16" s="114"/>
      <c r="I16" s="158"/>
      <c r="J16" s="159"/>
    </row>
    <row r="17" spans="2:10" ht="63.75" x14ac:dyDescent="0.2">
      <c r="B17" s="336" t="s">
        <v>12</v>
      </c>
      <c r="C17" s="528" t="s">
        <v>4</v>
      </c>
      <c r="D17" s="529" t="str">
        <f>"End-
bestand
(Ist-Menge)
31.12."&amp; 'A. Allgemeine Informationen'!$C$17</f>
        <v>End-
bestand
(Ist-Menge)
31.12.2013</v>
      </c>
      <c r="E17" s="529" t="s">
        <v>4</v>
      </c>
      <c r="F17" s="530" t="str">
        <f>"End-
bestand
(Ist-Menge)
31.12."&amp; 'A. Allgemeine Informationen'!$C$17</f>
        <v>End-
bestand
(Ist-Menge)
31.12.2013</v>
      </c>
      <c r="G17" s="160"/>
      <c r="H17" s="121"/>
      <c r="I17" s="161"/>
      <c r="J17" s="161"/>
    </row>
    <row r="18" spans="2:10" ht="42.75" customHeight="1" x14ac:dyDescent="0.2">
      <c r="B18" s="337"/>
      <c r="C18" s="528" t="s">
        <v>239</v>
      </c>
      <c r="D18" s="529" t="s">
        <v>239</v>
      </c>
      <c r="E18" s="529" t="s">
        <v>239</v>
      </c>
      <c r="F18" s="530" t="s">
        <v>239</v>
      </c>
      <c r="G18" s="162"/>
      <c r="H18" s="162"/>
      <c r="I18" s="163"/>
      <c r="J18" s="163"/>
    </row>
    <row r="19" spans="2:10" ht="15" customHeight="1" x14ac:dyDescent="0.2">
      <c r="B19" s="115" t="s">
        <v>156</v>
      </c>
      <c r="C19" s="338"/>
      <c r="D19" s="338"/>
      <c r="E19" s="338"/>
      <c r="F19" s="339"/>
      <c r="G19" s="119"/>
      <c r="H19" s="121"/>
      <c r="I19" s="187"/>
      <c r="J19" s="187"/>
    </row>
    <row r="20" spans="2:10" ht="15" customHeight="1" x14ac:dyDescent="0.2">
      <c r="B20" s="116" t="s">
        <v>154</v>
      </c>
      <c r="C20" s="340"/>
      <c r="D20" s="340"/>
      <c r="E20" s="338"/>
      <c r="F20" s="339"/>
      <c r="G20" s="119"/>
      <c r="H20" s="121"/>
      <c r="I20" s="164"/>
      <c r="J20" s="164"/>
    </row>
    <row r="21" spans="2:10" ht="9.9499999999999993" customHeight="1" x14ac:dyDescent="0.2">
      <c r="B21" s="116"/>
      <c r="C21" s="341"/>
      <c r="D21" s="341"/>
      <c r="E21" s="341"/>
      <c r="F21" s="342"/>
      <c r="G21" s="121"/>
      <c r="H21" s="121"/>
      <c r="I21" s="164"/>
      <c r="J21" s="164"/>
    </row>
    <row r="22" spans="2:10" ht="15" customHeight="1" x14ac:dyDescent="0.2">
      <c r="B22" s="101" t="s">
        <v>28</v>
      </c>
      <c r="C22" s="343"/>
      <c r="D22" s="343"/>
      <c r="E22" s="343"/>
      <c r="F22" s="344"/>
      <c r="G22" s="188"/>
      <c r="H22" s="121"/>
      <c r="I22" s="187"/>
      <c r="J22" s="187"/>
    </row>
    <row r="23" spans="2:10" ht="15" customHeight="1" x14ac:dyDescent="0.2">
      <c r="B23" s="116" t="s">
        <v>154</v>
      </c>
      <c r="C23" s="340"/>
      <c r="D23" s="340"/>
      <c r="E23" s="338"/>
      <c r="F23" s="339"/>
      <c r="G23" s="119"/>
      <c r="H23" s="121"/>
      <c r="I23" s="164"/>
      <c r="J23" s="164"/>
    </row>
    <row r="24" spans="2:10" ht="9.9499999999999993" customHeight="1" x14ac:dyDescent="0.2">
      <c r="B24" s="116"/>
      <c r="C24" s="341"/>
      <c r="D24" s="341"/>
      <c r="E24" s="341"/>
      <c r="F24" s="342"/>
      <c r="G24" s="121"/>
      <c r="H24" s="121"/>
      <c r="I24" s="164"/>
      <c r="J24" s="164"/>
    </row>
    <row r="25" spans="2:10" ht="15" customHeight="1" x14ac:dyDescent="0.2">
      <c r="B25" s="101" t="s">
        <v>29</v>
      </c>
      <c r="C25" s="345"/>
      <c r="D25" s="345"/>
      <c r="E25" s="345"/>
      <c r="F25" s="346"/>
      <c r="G25" s="140"/>
      <c r="H25" s="121"/>
      <c r="I25" s="187"/>
      <c r="J25" s="187"/>
    </row>
    <row r="26" spans="2:10" ht="15" customHeight="1" x14ac:dyDescent="0.2">
      <c r="B26" s="116" t="s">
        <v>154</v>
      </c>
      <c r="C26" s="340"/>
      <c r="D26" s="340"/>
      <c r="E26" s="338"/>
      <c r="F26" s="339"/>
      <c r="G26" s="119"/>
      <c r="H26" s="121"/>
      <c r="I26" s="164"/>
      <c r="J26" s="164"/>
    </row>
    <row r="27" spans="2:10" ht="9.9499999999999993" customHeight="1" x14ac:dyDescent="0.2">
      <c r="B27" s="116" t="s">
        <v>145</v>
      </c>
      <c r="C27" s="341"/>
      <c r="D27" s="341"/>
      <c r="E27" s="341"/>
      <c r="F27" s="342"/>
      <c r="G27" s="121"/>
      <c r="H27" s="121"/>
      <c r="I27" s="164"/>
      <c r="J27" s="164"/>
    </row>
    <row r="28" spans="2:10" ht="15" customHeight="1" x14ac:dyDescent="0.2">
      <c r="B28" s="116" t="s">
        <v>30</v>
      </c>
      <c r="C28" s="338"/>
      <c r="D28" s="338"/>
      <c r="E28" s="338"/>
      <c r="F28" s="339"/>
      <c r="G28" s="119"/>
      <c r="H28" s="121"/>
      <c r="I28" s="187"/>
      <c r="J28" s="187"/>
    </row>
    <row r="29" spans="2:10" ht="15" customHeight="1" x14ac:dyDescent="0.2">
      <c r="B29" s="116" t="s">
        <v>154</v>
      </c>
      <c r="C29" s="340"/>
      <c r="D29" s="340"/>
      <c r="E29" s="338"/>
      <c r="F29" s="339"/>
      <c r="G29" s="119"/>
      <c r="H29" s="121"/>
      <c r="I29" s="121"/>
      <c r="J29" s="121"/>
    </row>
    <row r="30" spans="2:10" ht="9.9499999999999993" customHeight="1" x14ac:dyDescent="0.2">
      <c r="B30" s="116"/>
      <c r="C30" s="341"/>
      <c r="D30" s="341"/>
      <c r="E30" s="341"/>
      <c r="F30" s="342"/>
      <c r="G30" s="121"/>
      <c r="H30" s="121"/>
      <c r="I30" s="121"/>
      <c r="J30" s="121"/>
    </row>
    <row r="31" spans="2:10" ht="15" customHeight="1" x14ac:dyDescent="0.2">
      <c r="B31" s="116" t="s">
        <v>146</v>
      </c>
      <c r="C31" s="340"/>
      <c r="D31" s="340"/>
      <c r="E31" s="340"/>
      <c r="F31" s="347"/>
      <c r="G31" s="119"/>
      <c r="H31" s="121"/>
      <c r="I31" s="121"/>
      <c r="J31" s="121"/>
    </row>
    <row r="32" spans="2:10" ht="15" customHeight="1" x14ac:dyDescent="0.2">
      <c r="B32" s="116" t="s">
        <v>155</v>
      </c>
      <c r="C32" s="340"/>
      <c r="D32" s="340"/>
      <c r="E32" s="338"/>
      <c r="F32" s="339"/>
      <c r="G32" s="119"/>
      <c r="H32" s="121"/>
      <c r="I32" s="121"/>
      <c r="J32" s="121"/>
    </row>
    <row r="33" spans="2:16" ht="15" customHeight="1" thickBot="1" x14ac:dyDescent="0.25">
      <c r="B33" s="225" t="s">
        <v>278</v>
      </c>
      <c r="C33" s="348"/>
      <c r="D33" s="348"/>
      <c r="E33" s="349"/>
      <c r="F33" s="350"/>
      <c r="G33" s="119"/>
      <c r="H33" s="121"/>
      <c r="I33" s="121"/>
      <c r="J33" s="121"/>
    </row>
    <row r="34" spans="2:16" ht="19.5" customHeight="1" thickBot="1" x14ac:dyDescent="0.25">
      <c r="B34" s="117"/>
      <c r="C34" s="118"/>
      <c r="D34" s="118"/>
      <c r="E34" s="119"/>
      <c r="F34" s="119"/>
      <c r="G34" s="119"/>
      <c r="H34" s="105"/>
      <c r="I34" s="120"/>
      <c r="J34" s="120"/>
      <c r="K34" s="120"/>
    </row>
    <row r="35" spans="2:16" ht="30" customHeight="1" x14ac:dyDescent="0.25">
      <c r="B35" s="352"/>
      <c r="C35" s="665" t="s">
        <v>15</v>
      </c>
      <c r="D35" s="666"/>
      <c r="E35" s="666"/>
      <c r="F35" s="666"/>
      <c r="G35" s="666"/>
      <c r="H35" s="666"/>
      <c r="I35" s="666"/>
      <c r="J35" s="667"/>
      <c r="K35" s="675" t="s">
        <v>27</v>
      </c>
      <c r="L35" s="676"/>
      <c r="M35" s="157"/>
      <c r="N35" s="114"/>
      <c r="O35" s="165"/>
      <c r="P35" s="159"/>
    </row>
    <row r="36" spans="2:16" ht="18" x14ac:dyDescent="0.25">
      <c r="B36" s="351"/>
      <c r="C36" s="693" t="s">
        <v>168</v>
      </c>
      <c r="D36" s="693"/>
      <c r="E36" s="693" t="s">
        <v>169</v>
      </c>
      <c r="F36" s="693"/>
      <c r="G36" s="693" t="s">
        <v>170</v>
      </c>
      <c r="H36" s="693"/>
      <c r="I36" s="688" t="s">
        <v>171</v>
      </c>
      <c r="J36" s="689"/>
      <c r="K36" s="677"/>
      <c r="L36" s="678"/>
      <c r="M36" s="114"/>
      <c r="N36" s="114"/>
      <c r="O36" s="166"/>
      <c r="P36" s="166"/>
    </row>
    <row r="37" spans="2:16" ht="63.75" x14ac:dyDescent="0.2">
      <c r="B37" s="353" t="s">
        <v>13</v>
      </c>
      <c r="C37" s="529" t="s">
        <v>4</v>
      </c>
      <c r="D37" s="529" t="str">
        <f>"End-
bestand
(Ist-Menge)
31.12."&amp; 'A. Allgemeine Informationen'!$C$17</f>
        <v>End-
bestand
(Ist-Menge)
31.12.2013</v>
      </c>
      <c r="E37" s="529" t="s">
        <v>4</v>
      </c>
      <c r="F37" s="529" t="str">
        <f>"End-
bestand
(Ist-Menge)
31.12."&amp; 'A. Allgemeine Informationen'!$C$17</f>
        <v>End-
bestand
(Ist-Menge)
31.12.2013</v>
      </c>
      <c r="G37" s="529" t="s">
        <v>4</v>
      </c>
      <c r="H37" s="529" t="str">
        <f>"End-
bestand
(Ist-Menge)
31.12."&amp; 'A. Allgemeine Informationen'!$C$17</f>
        <v>End-
bestand
(Ist-Menge)
31.12.2013</v>
      </c>
      <c r="I37" s="529" t="s">
        <v>4</v>
      </c>
      <c r="J37" s="529" t="str">
        <f>"End-
bestand
(Ist-Menge)
31.12."&amp; 'A. Allgemeine Informationen'!$C$17</f>
        <v>End-
bestand
(Ist-Menge)
31.12.2013</v>
      </c>
      <c r="K37" s="529" t="s">
        <v>4</v>
      </c>
      <c r="L37" s="530" t="str">
        <f>"End-
bestand
(Ist-Menge)
31.12."&amp; 'A. Allgemeine Informationen'!$C$17</f>
        <v>End-
bestand
(Ist-Menge)
31.12.2013</v>
      </c>
      <c r="M37" s="160"/>
      <c r="N37" s="121"/>
      <c r="O37" s="161"/>
      <c r="P37" s="161"/>
    </row>
    <row r="38" spans="2:16" ht="38.25" x14ac:dyDescent="0.2">
      <c r="B38" s="351"/>
      <c r="C38" s="529" t="s">
        <v>239</v>
      </c>
      <c r="D38" s="529" t="s">
        <v>239</v>
      </c>
      <c r="E38" s="529" t="s">
        <v>239</v>
      </c>
      <c r="F38" s="529" t="s">
        <v>239</v>
      </c>
      <c r="G38" s="529" t="s">
        <v>239</v>
      </c>
      <c r="H38" s="529" t="s">
        <v>240</v>
      </c>
      <c r="I38" s="529" t="s">
        <v>240</v>
      </c>
      <c r="J38" s="529" t="s">
        <v>239</v>
      </c>
      <c r="K38" s="529" t="s">
        <v>239</v>
      </c>
      <c r="L38" s="531" t="s">
        <v>239</v>
      </c>
      <c r="M38" s="162"/>
      <c r="N38" s="121"/>
      <c r="O38" s="163"/>
      <c r="P38" s="163"/>
    </row>
    <row r="39" spans="2:16" s="190" customFormat="1" ht="15" customHeight="1" x14ac:dyDescent="0.2">
      <c r="B39" s="510" t="s">
        <v>31</v>
      </c>
      <c r="C39" s="511"/>
      <c r="D39" s="512"/>
      <c r="E39" s="511"/>
      <c r="F39" s="512"/>
      <c r="G39" s="512"/>
      <c r="H39" s="511"/>
      <c r="I39" s="512"/>
      <c r="J39" s="511"/>
      <c r="K39" s="512"/>
      <c r="L39" s="513"/>
      <c r="M39" s="514"/>
      <c r="N39" s="319"/>
      <c r="O39" s="514"/>
      <c r="P39" s="514"/>
    </row>
    <row r="40" spans="2:16" s="190" customFormat="1" ht="15" customHeight="1" x14ac:dyDescent="0.2">
      <c r="B40" s="510" t="s">
        <v>32</v>
      </c>
      <c r="C40" s="515"/>
      <c r="D40" s="516"/>
      <c r="E40" s="515"/>
      <c r="F40" s="516"/>
      <c r="G40" s="516"/>
      <c r="H40" s="515"/>
      <c r="I40" s="516"/>
      <c r="J40" s="515"/>
      <c r="K40" s="516"/>
      <c r="L40" s="513"/>
      <c r="M40" s="514"/>
      <c r="N40" s="319"/>
      <c r="O40" s="514"/>
      <c r="P40" s="514"/>
    </row>
    <row r="41" spans="2:16" s="190" customFormat="1" ht="15" customHeight="1" x14ac:dyDescent="0.2">
      <c r="B41" s="510" t="s">
        <v>33</v>
      </c>
      <c r="C41" s="515"/>
      <c r="D41" s="516"/>
      <c r="E41" s="515"/>
      <c r="F41" s="516"/>
      <c r="G41" s="516"/>
      <c r="H41" s="515"/>
      <c r="I41" s="516"/>
      <c r="J41" s="515"/>
      <c r="K41" s="516"/>
      <c r="L41" s="513"/>
      <c r="M41" s="514"/>
      <c r="N41" s="319"/>
      <c r="O41" s="514"/>
      <c r="P41" s="514"/>
    </row>
    <row r="42" spans="2:16" s="190" customFormat="1" ht="15" customHeight="1" x14ac:dyDescent="0.2">
      <c r="B42" s="510" t="s">
        <v>34</v>
      </c>
      <c r="C42" s="515"/>
      <c r="D42" s="516"/>
      <c r="E42" s="515"/>
      <c r="F42" s="516"/>
      <c r="G42" s="516"/>
      <c r="H42" s="515"/>
      <c r="I42" s="516"/>
      <c r="J42" s="515"/>
      <c r="K42" s="516"/>
      <c r="L42" s="513"/>
      <c r="M42" s="514"/>
      <c r="N42" s="319"/>
      <c r="O42" s="514"/>
      <c r="P42" s="514"/>
    </row>
    <row r="43" spans="2:16" s="190" customFormat="1" ht="15" customHeight="1" x14ac:dyDescent="0.2">
      <c r="B43" s="510" t="s">
        <v>35</v>
      </c>
      <c r="C43" s="515"/>
      <c r="D43" s="516"/>
      <c r="E43" s="515"/>
      <c r="F43" s="516"/>
      <c r="G43" s="516"/>
      <c r="H43" s="515"/>
      <c r="I43" s="516"/>
      <c r="J43" s="515"/>
      <c r="K43" s="516"/>
      <c r="L43" s="513"/>
      <c r="M43" s="514"/>
      <c r="N43" s="319"/>
      <c r="O43" s="514"/>
      <c r="P43" s="514"/>
    </row>
    <row r="44" spans="2:16" s="190" customFormat="1" ht="15" customHeight="1" x14ac:dyDescent="0.2">
      <c r="B44" s="510" t="s">
        <v>36</v>
      </c>
      <c r="C44" s="515"/>
      <c r="D44" s="516"/>
      <c r="E44" s="515"/>
      <c r="F44" s="516"/>
      <c r="G44" s="516"/>
      <c r="H44" s="515"/>
      <c r="I44" s="516"/>
      <c r="J44" s="515"/>
      <c r="K44" s="516"/>
      <c r="L44" s="513"/>
      <c r="M44" s="514"/>
      <c r="N44" s="319"/>
      <c r="O44" s="514"/>
      <c r="P44" s="514"/>
    </row>
    <row r="45" spans="2:16" s="190" customFormat="1" ht="15" customHeight="1" x14ac:dyDescent="0.2">
      <c r="B45" s="510" t="s">
        <v>37</v>
      </c>
      <c r="C45" s="515"/>
      <c r="D45" s="516"/>
      <c r="E45" s="515"/>
      <c r="F45" s="516"/>
      <c r="G45" s="516"/>
      <c r="H45" s="515"/>
      <c r="I45" s="516"/>
      <c r="J45" s="515"/>
      <c r="K45" s="516"/>
      <c r="L45" s="513"/>
      <c r="M45" s="514"/>
      <c r="N45" s="319"/>
      <c r="O45" s="514"/>
      <c r="P45" s="514"/>
    </row>
    <row r="46" spans="2:16" s="189" customFormat="1" ht="15" customHeight="1" x14ac:dyDescent="0.2">
      <c r="B46" s="517" t="s">
        <v>147</v>
      </c>
      <c r="C46" s="518"/>
      <c r="D46" s="514"/>
      <c r="E46" s="518"/>
      <c r="F46" s="514"/>
      <c r="G46" s="514"/>
      <c r="H46" s="518"/>
      <c r="I46" s="514"/>
      <c r="J46" s="518"/>
      <c r="K46" s="515"/>
      <c r="L46" s="519"/>
      <c r="M46" s="514"/>
      <c r="N46" s="319"/>
      <c r="O46" s="514"/>
      <c r="P46" s="514"/>
    </row>
    <row r="47" spans="2:16" s="189" customFormat="1" ht="15" customHeight="1" x14ac:dyDescent="0.2">
      <c r="B47" s="517" t="s">
        <v>148</v>
      </c>
      <c r="C47" s="518"/>
      <c r="D47" s="514"/>
      <c r="E47" s="518"/>
      <c r="F47" s="514"/>
      <c r="G47" s="514"/>
      <c r="H47" s="518"/>
      <c r="I47" s="514"/>
      <c r="J47" s="518"/>
      <c r="K47" s="515"/>
      <c r="L47" s="520"/>
      <c r="M47" s="514"/>
      <c r="N47" s="319"/>
      <c r="O47" s="514"/>
      <c r="P47" s="514"/>
    </row>
    <row r="48" spans="2:16" s="189" customFormat="1" ht="15" customHeight="1" x14ac:dyDescent="0.2">
      <c r="B48" s="517" t="s">
        <v>149</v>
      </c>
      <c r="C48" s="518"/>
      <c r="D48" s="514"/>
      <c r="E48" s="518"/>
      <c r="F48" s="514"/>
      <c r="G48" s="514"/>
      <c r="H48" s="518"/>
      <c r="I48" s="514"/>
      <c r="J48" s="518"/>
      <c r="K48" s="515"/>
      <c r="L48" s="520"/>
      <c r="M48" s="514"/>
      <c r="N48" s="319"/>
      <c r="O48" s="514"/>
      <c r="P48" s="514"/>
    </row>
    <row r="49" spans="2:49" s="189" customFormat="1" ht="15" customHeight="1" x14ac:dyDescent="0.2">
      <c r="B49" s="517" t="s">
        <v>150</v>
      </c>
      <c r="C49" s="518"/>
      <c r="D49" s="514"/>
      <c r="E49" s="518"/>
      <c r="F49" s="514"/>
      <c r="G49" s="514"/>
      <c r="H49" s="518"/>
      <c r="I49" s="514"/>
      <c r="J49" s="518"/>
      <c r="K49" s="515"/>
      <c r="L49" s="520"/>
      <c r="M49" s="514"/>
      <c r="N49" s="319"/>
      <c r="O49" s="514"/>
      <c r="P49" s="514"/>
    </row>
    <row r="50" spans="2:49" s="190" customFormat="1" ht="15" customHeight="1" x14ac:dyDescent="0.2">
      <c r="B50" s="517" t="s">
        <v>279</v>
      </c>
      <c r="C50" s="515"/>
      <c r="D50" s="516"/>
      <c r="E50" s="515"/>
      <c r="F50" s="516"/>
      <c r="G50" s="516"/>
      <c r="H50" s="515"/>
      <c r="I50" s="516"/>
      <c r="J50" s="515"/>
      <c r="K50" s="516"/>
      <c r="L50" s="513"/>
      <c r="M50" s="514"/>
      <c r="N50" s="319"/>
      <c r="O50" s="514"/>
      <c r="P50" s="514"/>
    </row>
    <row r="51" spans="2:49" s="190" customFormat="1" ht="15" customHeight="1" x14ac:dyDescent="0.2">
      <c r="B51" s="532" t="s">
        <v>151</v>
      </c>
      <c r="C51" s="518"/>
      <c r="D51" s="514"/>
      <c r="E51" s="518"/>
      <c r="F51" s="514"/>
      <c r="G51" s="514"/>
      <c r="H51" s="518"/>
      <c r="I51" s="514"/>
      <c r="J51" s="518"/>
      <c r="K51" s="514"/>
      <c r="L51" s="521"/>
      <c r="M51" s="514"/>
      <c r="N51" s="319"/>
      <c r="O51" s="514"/>
      <c r="P51" s="514"/>
    </row>
    <row r="52" spans="2:49" s="190" customFormat="1" ht="15" customHeight="1" x14ac:dyDescent="0.2">
      <c r="B52" s="522"/>
      <c r="C52" s="515"/>
      <c r="D52" s="516"/>
      <c r="E52" s="515"/>
      <c r="F52" s="516"/>
      <c r="G52" s="516"/>
      <c r="H52" s="515"/>
      <c r="I52" s="516"/>
      <c r="J52" s="515"/>
      <c r="K52" s="516"/>
      <c r="L52" s="513"/>
      <c r="M52" s="514"/>
      <c r="N52" s="319"/>
      <c r="O52" s="514"/>
      <c r="P52" s="514"/>
    </row>
    <row r="53" spans="2:49" s="190" customFormat="1" ht="15" customHeight="1" x14ac:dyDescent="0.2">
      <c r="B53" s="522"/>
      <c r="C53" s="515"/>
      <c r="D53" s="516"/>
      <c r="E53" s="515"/>
      <c r="F53" s="516"/>
      <c r="G53" s="516"/>
      <c r="H53" s="515"/>
      <c r="I53" s="516"/>
      <c r="J53" s="515"/>
      <c r="K53" s="516"/>
      <c r="L53" s="513"/>
      <c r="M53" s="514"/>
      <c r="N53" s="319"/>
      <c r="O53" s="514"/>
      <c r="P53" s="514"/>
    </row>
    <row r="54" spans="2:49" s="190" customFormat="1" ht="15" customHeight="1" x14ac:dyDescent="0.2">
      <c r="B54" s="522"/>
      <c r="C54" s="515"/>
      <c r="D54" s="516"/>
      <c r="E54" s="515"/>
      <c r="F54" s="516"/>
      <c r="G54" s="516"/>
      <c r="H54" s="515"/>
      <c r="I54" s="516"/>
      <c r="J54" s="515"/>
      <c r="K54" s="516"/>
      <c r="L54" s="513"/>
      <c r="M54" s="514"/>
      <c r="N54" s="319"/>
      <c r="O54" s="514"/>
      <c r="P54" s="514"/>
    </row>
    <row r="55" spans="2:49" s="190" customFormat="1" ht="15" customHeight="1" x14ac:dyDescent="0.2">
      <c r="B55" s="523"/>
      <c r="C55" s="515"/>
      <c r="D55" s="516"/>
      <c r="E55" s="515"/>
      <c r="F55" s="516"/>
      <c r="G55" s="516"/>
      <c r="H55" s="515"/>
      <c r="I55" s="516"/>
      <c r="J55" s="515"/>
      <c r="K55" s="516"/>
      <c r="L55" s="513"/>
      <c r="M55" s="514"/>
      <c r="N55" s="319"/>
      <c r="O55" s="514"/>
      <c r="P55" s="514"/>
    </row>
    <row r="56" spans="2:49" s="190" customFormat="1" ht="15" customHeight="1" thickBot="1" x14ac:dyDescent="0.25">
      <c r="B56" s="524"/>
      <c r="C56" s="525"/>
      <c r="D56" s="526"/>
      <c r="E56" s="525"/>
      <c r="F56" s="526"/>
      <c r="G56" s="526"/>
      <c r="H56" s="525"/>
      <c r="I56" s="526"/>
      <c r="J56" s="525"/>
      <c r="K56" s="526"/>
      <c r="L56" s="527"/>
      <c r="M56" s="514"/>
      <c r="N56" s="319"/>
      <c r="O56" s="514"/>
      <c r="P56" s="514"/>
    </row>
    <row r="57" spans="2:49" ht="19.5" customHeight="1" x14ac:dyDescent="0.2">
      <c r="B57" s="117"/>
      <c r="C57" s="118"/>
      <c r="D57" s="118"/>
      <c r="E57" s="119"/>
      <c r="F57" s="119"/>
      <c r="G57" s="119"/>
      <c r="H57" s="120"/>
      <c r="I57" s="120"/>
      <c r="J57" s="120"/>
    </row>
    <row r="58" spans="2:49" ht="19.5" customHeight="1" x14ac:dyDescent="0.2">
      <c r="B58" s="117"/>
      <c r="C58" s="118"/>
      <c r="D58" s="118"/>
      <c r="E58" s="120"/>
      <c r="F58" s="120"/>
      <c r="G58" s="120"/>
      <c r="H58" s="121"/>
    </row>
    <row r="59" spans="2:49" s="122" customFormat="1" ht="23.25" customHeight="1" x14ac:dyDescent="0.2">
      <c r="B59" s="155"/>
      <c r="C59" s="155"/>
      <c r="D59" s="155"/>
      <c r="E59" s="155"/>
      <c r="F59" s="155"/>
      <c r="G59" s="155"/>
      <c r="H59" s="156"/>
      <c r="I59" s="124"/>
      <c r="J59" s="124"/>
      <c r="K59" s="124"/>
      <c r="L59" s="124"/>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row>
    <row r="60" spans="2:49" s="122" customFormat="1" ht="23.25" customHeight="1" x14ac:dyDescent="0.25">
      <c r="B60" s="125"/>
      <c r="C60" s="44"/>
      <c r="D60" s="44"/>
      <c r="E60" s="44"/>
      <c r="F60" s="44"/>
      <c r="G60" s="44"/>
      <c r="I60" s="124"/>
      <c r="J60" s="126"/>
      <c r="K60" s="126"/>
      <c r="L60" s="126"/>
      <c r="M60" s="127"/>
      <c r="N60" s="127"/>
      <c r="O60" s="127"/>
      <c r="P60" s="127"/>
    </row>
    <row r="61" spans="2:49" s="122" customFormat="1" ht="23.25" customHeight="1" x14ac:dyDescent="0.25">
      <c r="B61" s="125"/>
      <c r="C61" s="44"/>
      <c r="D61" s="44"/>
      <c r="E61" s="44"/>
      <c r="F61" s="44"/>
      <c r="G61" s="44"/>
      <c r="I61" s="124"/>
      <c r="J61" s="126"/>
      <c r="K61" s="126"/>
      <c r="L61" s="126"/>
      <c r="M61" s="127"/>
      <c r="N61" s="127"/>
      <c r="O61" s="127"/>
      <c r="P61" s="127"/>
    </row>
    <row r="62" spans="2:49" s="122" customFormat="1" ht="23.25" customHeight="1" x14ac:dyDescent="0.2">
      <c r="B62" s="44"/>
      <c r="C62" s="128"/>
      <c r="D62" s="44"/>
      <c r="E62" s="44"/>
      <c r="F62" s="44"/>
      <c r="G62" s="44"/>
      <c r="I62" s="124"/>
      <c r="J62" s="126"/>
      <c r="K62" s="126"/>
      <c r="L62" s="126"/>
      <c r="M62" s="127"/>
      <c r="N62" s="127"/>
      <c r="O62" s="127"/>
      <c r="P62" s="127"/>
    </row>
    <row r="63" spans="2:49" s="122" customFormat="1" ht="23.25" customHeight="1" x14ac:dyDescent="0.2">
      <c r="B63" s="44"/>
      <c r="C63" s="128"/>
      <c r="D63" s="44"/>
      <c r="E63" s="44"/>
      <c r="F63" s="44"/>
      <c r="G63" s="44"/>
      <c r="I63" s="124"/>
      <c r="J63" s="126"/>
      <c r="K63" s="126"/>
      <c r="L63" s="126"/>
      <c r="M63" s="127"/>
      <c r="N63" s="127"/>
      <c r="O63" s="127"/>
      <c r="P63" s="127"/>
    </row>
    <row r="64" spans="2:49" s="122" customFormat="1" ht="23.25" customHeight="1" x14ac:dyDescent="0.2">
      <c r="B64" s="44"/>
      <c r="C64" s="128"/>
      <c r="D64" s="44"/>
      <c r="E64" s="44"/>
      <c r="F64" s="44"/>
      <c r="G64" s="44"/>
      <c r="I64" s="124"/>
      <c r="J64" s="126"/>
      <c r="K64" s="126"/>
      <c r="L64" s="126"/>
      <c r="M64" s="127"/>
      <c r="N64" s="127"/>
      <c r="O64" s="127"/>
      <c r="P64" s="127"/>
    </row>
    <row r="65" spans="2:16" s="122" customFormat="1" ht="23.25" customHeight="1" x14ac:dyDescent="0.2">
      <c r="C65" s="129"/>
      <c r="D65" s="44"/>
      <c r="E65" s="44"/>
      <c r="F65" s="44"/>
      <c r="G65" s="44"/>
      <c r="I65" s="124"/>
      <c r="J65" s="126"/>
      <c r="K65" s="126"/>
      <c r="L65" s="126"/>
      <c r="M65" s="127"/>
      <c r="N65" s="127"/>
      <c r="O65" s="127"/>
      <c r="P65" s="127"/>
    </row>
    <row r="66" spans="2:16" s="111" customFormat="1" ht="23.25" x14ac:dyDescent="0.2">
      <c r="B66" s="44"/>
      <c r="C66" s="130"/>
      <c r="D66" s="44"/>
      <c r="E66" s="44"/>
      <c r="F66" s="44"/>
      <c r="G66" s="44"/>
      <c r="H66" s="122"/>
      <c r="I66" s="123"/>
      <c r="J66" s="131"/>
      <c r="K66" s="131"/>
      <c r="L66" s="131"/>
      <c r="M66" s="132"/>
      <c r="N66" s="132"/>
      <c r="O66" s="132"/>
      <c r="P66" s="132"/>
    </row>
    <row r="67" spans="2:16" s="111" customFormat="1" ht="23.25" x14ac:dyDescent="0.2">
      <c r="B67" s="44"/>
      <c r="C67" s="133"/>
      <c r="D67" s="44"/>
      <c r="E67" s="44"/>
      <c r="F67" s="44"/>
      <c r="G67" s="44"/>
      <c r="H67" s="122"/>
      <c r="I67" s="123"/>
      <c r="J67" s="131"/>
      <c r="K67" s="131"/>
      <c r="L67" s="131"/>
      <c r="M67" s="132"/>
      <c r="N67" s="132"/>
      <c r="O67" s="132"/>
      <c r="P67" s="132"/>
    </row>
    <row r="68" spans="2:16" s="111" customFormat="1" ht="23.25" x14ac:dyDescent="0.2">
      <c r="B68" s="44"/>
      <c r="C68" s="133"/>
      <c r="D68" s="44"/>
      <c r="E68" s="44"/>
      <c r="F68" s="44"/>
      <c r="G68" s="44"/>
      <c r="H68" s="122"/>
      <c r="I68" s="123"/>
      <c r="J68" s="131"/>
      <c r="K68" s="131"/>
      <c r="L68" s="131"/>
      <c r="M68" s="132"/>
      <c r="N68" s="132"/>
      <c r="O68" s="132"/>
      <c r="P68" s="132"/>
    </row>
    <row r="69" spans="2:16" s="111" customFormat="1" ht="23.25" x14ac:dyDescent="0.2">
      <c r="B69" s="44"/>
      <c r="C69" s="134"/>
      <c r="D69" s="44"/>
      <c r="E69" s="44"/>
      <c r="F69" s="44"/>
      <c r="G69" s="44"/>
      <c r="H69" s="122"/>
      <c r="I69" s="123"/>
      <c r="J69" s="131"/>
      <c r="K69" s="131"/>
      <c r="L69" s="131"/>
      <c r="M69" s="132"/>
      <c r="N69" s="132"/>
      <c r="O69" s="132"/>
      <c r="P69" s="132"/>
    </row>
    <row r="70" spans="2:16" s="111" customFormat="1" ht="23.25" x14ac:dyDescent="0.2">
      <c r="B70" s="135"/>
      <c r="C70" s="44"/>
      <c r="D70" s="44"/>
      <c r="E70" s="44"/>
      <c r="F70" s="44"/>
      <c r="G70" s="44"/>
      <c r="H70" s="122"/>
      <c r="I70" s="123"/>
      <c r="J70" s="131"/>
      <c r="K70" s="131"/>
      <c r="L70" s="131"/>
      <c r="M70" s="132"/>
      <c r="N70" s="132"/>
      <c r="O70" s="132"/>
      <c r="P70" s="132"/>
    </row>
    <row r="71" spans="2:16" s="122" customFormat="1" ht="23.25" customHeight="1" x14ac:dyDescent="0.25">
      <c r="B71" s="125"/>
      <c r="C71" s="44"/>
      <c r="D71" s="44"/>
      <c r="E71" s="44"/>
      <c r="F71" s="44"/>
      <c r="G71" s="44"/>
      <c r="I71" s="124"/>
      <c r="J71" s="126"/>
      <c r="K71" s="126"/>
      <c r="L71" s="126"/>
      <c r="M71" s="127"/>
      <c r="N71" s="127"/>
      <c r="O71" s="127"/>
      <c r="P71" s="127"/>
    </row>
    <row r="72" spans="2:16" s="122" customFormat="1" ht="23.25" customHeight="1" x14ac:dyDescent="0.2">
      <c r="B72" s="44"/>
      <c r="C72" s="128"/>
      <c r="D72" s="44"/>
      <c r="E72" s="44"/>
      <c r="F72" s="44"/>
      <c r="G72" s="44"/>
      <c r="I72" s="124"/>
      <c r="J72" s="126"/>
      <c r="K72" s="126"/>
      <c r="L72" s="126"/>
      <c r="M72" s="127"/>
      <c r="N72" s="127"/>
      <c r="O72" s="127"/>
      <c r="P72" s="127"/>
    </row>
    <row r="73" spans="2:16" s="122" customFormat="1" ht="23.25" customHeight="1" x14ac:dyDescent="0.2">
      <c r="B73" s="44"/>
      <c r="C73" s="128"/>
      <c r="D73" s="44"/>
      <c r="E73" s="44"/>
      <c r="F73" s="44"/>
      <c r="G73" s="44"/>
      <c r="I73" s="124"/>
      <c r="J73" s="126"/>
      <c r="K73" s="126"/>
      <c r="L73" s="126"/>
      <c r="M73" s="127"/>
      <c r="N73" s="127"/>
      <c r="O73" s="127"/>
      <c r="P73" s="127"/>
    </row>
    <row r="74" spans="2:16" s="122" customFormat="1" ht="23.25" customHeight="1" x14ac:dyDescent="0.2">
      <c r="B74" s="44"/>
      <c r="C74" s="128"/>
      <c r="D74" s="44"/>
      <c r="E74" s="44"/>
      <c r="F74" s="44"/>
      <c r="G74" s="44"/>
      <c r="I74" s="124"/>
      <c r="J74" s="126"/>
      <c r="K74" s="126"/>
      <c r="L74" s="126"/>
      <c r="M74" s="127"/>
      <c r="N74" s="127"/>
      <c r="O74" s="127"/>
      <c r="P74" s="127"/>
    </row>
    <row r="75" spans="2:16" s="122" customFormat="1" ht="23.25" customHeight="1" x14ac:dyDescent="0.2">
      <c r="C75" s="129"/>
      <c r="D75" s="44"/>
      <c r="E75" s="44"/>
      <c r="F75" s="44"/>
      <c r="G75" s="44"/>
      <c r="I75" s="124"/>
      <c r="J75" s="126"/>
      <c r="K75" s="126"/>
      <c r="L75" s="126"/>
      <c r="M75" s="127"/>
      <c r="N75" s="127"/>
      <c r="O75" s="127"/>
      <c r="P75" s="127"/>
    </row>
    <row r="76" spans="2:16" s="111" customFormat="1" ht="23.25" x14ac:dyDescent="0.2">
      <c r="B76" s="44"/>
      <c r="C76" s="130"/>
      <c r="D76" s="44"/>
      <c r="E76" s="44"/>
      <c r="F76" s="44"/>
      <c r="G76" s="44"/>
      <c r="H76" s="122"/>
      <c r="I76" s="123"/>
      <c r="J76" s="131"/>
      <c r="K76" s="131"/>
      <c r="L76" s="131"/>
      <c r="M76" s="132"/>
      <c r="N76" s="132"/>
      <c r="O76" s="132"/>
      <c r="P76" s="132"/>
    </row>
    <row r="77" spans="2:16" s="111" customFormat="1" ht="23.25" x14ac:dyDescent="0.2">
      <c r="B77" s="44"/>
      <c r="C77" s="133"/>
      <c r="D77" s="44"/>
      <c r="E77" s="44"/>
      <c r="F77" s="44"/>
      <c r="G77" s="44"/>
      <c r="H77" s="122"/>
      <c r="I77" s="123"/>
      <c r="J77" s="131"/>
      <c r="K77" s="131"/>
      <c r="L77" s="131"/>
      <c r="M77" s="132"/>
      <c r="N77" s="132"/>
      <c r="O77" s="132"/>
      <c r="P77" s="132"/>
    </row>
    <row r="78" spans="2:16" s="111" customFormat="1" ht="23.25" x14ac:dyDescent="0.2">
      <c r="B78" s="44"/>
      <c r="C78" s="133"/>
      <c r="D78" s="44"/>
      <c r="E78" s="44"/>
      <c r="F78" s="44"/>
      <c r="G78" s="44"/>
      <c r="H78" s="122"/>
      <c r="I78" s="123"/>
      <c r="J78" s="131"/>
      <c r="K78" s="131"/>
      <c r="L78" s="131"/>
      <c r="M78" s="132"/>
      <c r="N78" s="132"/>
      <c r="O78" s="132"/>
      <c r="P78" s="132"/>
    </row>
    <row r="79" spans="2:16" s="111" customFormat="1" ht="23.25" x14ac:dyDescent="0.2">
      <c r="B79" s="44"/>
      <c r="C79" s="134"/>
      <c r="D79" s="44"/>
      <c r="E79" s="44"/>
      <c r="F79" s="44"/>
      <c r="G79" s="44"/>
      <c r="H79" s="122"/>
      <c r="I79" s="123"/>
      <c r="J79" s="131"/>
      <c r="K79" s="131"/>
      <c r="L79" s="131"/>
      <c r="M79" s="132"/>
      <c r="N79" s="132"/>
      <c r="O79" s="132"/>
      <c r="P79" s="132"/>
    </row>
    <row r="80" spans="2:16" ht="21.95" customHeight="1" x14ac:dyDescent="0.35">
      <c r="B80" s="136"/>
      <c r="C80" s="136"/>
      <c r="D80" s="136"/>
      <c r="E80" s="136"/>
      <c r="F80" s="136"/>
      <c r="G80" s="136"/>
      <c r="H80" s="132"/>
      <c r="I80" s="137"/>
      <c r="J80" s="136"/>
      <c r="K80" s="136"/>
      <c r="L80" s="136"/>
      <c r="M80" s="136"/>
      <c r="N80" s="136"/>
      <c r="O80" s="136"/>
      <c r="P80" s="136"/>
    </row>
    <row r="81" spans="2:16" ht="21.95" customHeight="1" x14ac:dyDescent="0.35">
      <c r="B81" s="136"/>
      <c r="C81" s="136"/>
      <c r="D81" s="136"/>
      <c r="E81" s="136"/>
      <c r="F81" s="136"/>
      <c r="G81" s="136"/>
      <c r="H81" s="132"/>
      <c r="I81" s="137"/>
      <c r="J81" s="136"/>
      <c r="K81" s="136"/>
      <c r="L81" s="136"/>
      <c r="M81" s="136"/>
      <c r="N81" s="136"/>
      <c r="O81" s="136"/>
      <c r="P81" s="136"/>
    </row>
    <row r="82" spans="2:16" ht="21.95" customHeight="1" x14ac:dyDescent="0.35">
      <c r="C82" s="44"/>
      <c r="D82" s="44"/>
      <c r="E82" s="44"/>
      <c r="F82" s="44"/>
      <c r="G82" s="44"/>
      <c r="H82" s="122"/>
      <c r="I82" s="112"/>
    </row>
    <row r="83" spans="2:16" ht="21.95" customHeight="1" x14ac:dyDescent="0.35">
      <c r="C83" s="44"/>
      <c r="D83" s="44"/>
      <c r="E83" s="44"/>
      <c r="F83" s="44"/>
      <c r="G83" s="44"/>
      <c r="H83" s="122"/>
      <c r="I83" s="112"/>
    </row>
    <row r="84" spans="2:16" ht="21.95" customHeight="1" x14ac:dyDescent="0.35">
      <c r="C84" s="44"/>
      <c r="D84" s="44"/>
      <c r="E84" s="44"/>
      <c r="F84" s="44"/>
      <c r="G84" s="44"/>
      <c r="H84" s="122"/>
      <c r="I84" s="112"/>
    </row>
    <row r="85" spans="2:16" ht="21.95" customHeight="1" x14ac:dyDescent="0.35">
      <c r="C85" s="44"/>
      <c r="D85" s="44"/>
      <c r="E85" s="44"/>
      <c r="F85" s="44"/>
      <c r="G85" s="44"/>
      <c r="H85" s="122"/>
      <c r="I85" s="112"/>
    </row>
    <row r="86" spans="2:16" ht="21.95" customHeight="1" x14ac:dyDescent="0.35">
      <c r="C86" s="44"/>
      <c r="D86" s="44"/>
      <c r="E86" s="44"/>
      <c r="F86" s="44"/>
      <c r="G86" s="44"/>
      <c r="H86" s="122"/>
      <c r="I86" s="112"/>
    </row>
    <row r="87" spans="2:16" ht="21.95" customHeight="1" x14ac:dyDescent="0.35">
      <c r="C87" s="44"/>
      <c r="D87" s="44"/>
      <c r="E87" s="44"/>
      <c r="F87" s="44"/>
      <c r="G87" s="44"/>
      <c r="H87" s="122"/>
      <c r="I87" s="112"/>
    </row>
    <row r="88" spans="2:16" ht="21.95" customHeight="1" x14ac:dyDescent="0.35">
      <c r="C88" s="44"/>
      <c r="D88" s="44"/>
      <c r="E88" s="44"/>
      <c r="F88" s="44"/>
      <c r="G88" s="44"/>
      <c r="H88" s="122"/>
      <c r="I88" s="112"/>
    </row>
    <row r="89" spans="2:16" ht="12.75" customHeight="1" x14ac:dyDescent="0.35">
      <c r="B89" s="138"/>
      <c r="C89" s="112"/>
      <c r="D89" s="112"/>
      <c r="E89" s="112"/>
      <c r="F89" s="112"/>
      <c r="G89" s="112"/>
      <c r="H89" s="113"/>
      <c r="I89" s="112"/>
    </row>
    <row r="90" spans="2:16" ht="21.95" customHeight="1" x14ac:dyDescent="0.35">
      <c r="B90" s="138"/>
      <c r="C90" s="112"/>
      <c r="D90" s="112"/>
      <c r="E90" s="112"/>
      <c r="F90" s="112"/>
      <c r="G90" s="112"/>
      <c r="H90" s="113"/>
      <c r="I90" s="112"/>
    </row>
    <row r="91" spans="2:16" ht="15.75" customHeight="1" x14ac:dyDescent="0.35">
      <c r="B91" s="138"/>
      <c r="C91" s="112"/>
      <c r="D91" s="112"/>
      <c r="E91" s="112"/>
      <c r="F91" s="112"/>
      <c r="G91" s="112"/>
      <c r="H91" s="113"/>
      <c r="I91" s="112"/>
    </row>
    <row r="92" spans="2:16" ht="21.95" customHeight="1" x14ac:dyDescent="0.35">
      <c r="F92" s="112"/>
      <c r="G92" s="112"/>
      <c r="H92" s="113"/>
      <c r="I92" s="112"/>
    </row>
    <row r="93" spans="2:16" ht="21.95" customHeight="1" x14ac:dyDescent="0.35">
      <c r="B93" s="139"/>
      <c r="F93" s="112"/>
      <c r="G93" s="112"/>
      <c r="H93" s="113"/>
      <c r="I93" s="112"/>
    </row>
    <row r="94" spans="2:16" ht="12.75" customHeight="1" x14ac:dyDescent="0.35">
      <c r="F94" s="112"/>
      <c r="G94" s="112"/>
      <c r="H94" s="113"/>
      <c r="I94" s="112"/>
    </row>
    <row r="95" spans="2:16" ht="21.95" customHeight="1" x14ac:dyDescent="0.35">
      <c r="F95" s="112"/>
      <c r="G95" s="112"/>
      <c r="H95" s="113"/>
      <c r="I95" s="112"/>
    </row>
    <row r="96" spans="2:16" ht="21.95" customHeight="1" x14ac:dyDescent="0.35">
      <c r="F96" s="112"/>
      <c r="G96" s="112"/>
      <c r="H96" s="113"/>
      <c r="I96" s="112"/>
    </row>
    <row r="97" spans="2:9" ht="21.95" customHeight="1" x14ac:dyDescent="0.35">
      <c r="I97" s="112"/>
    </row>
    <row r="98" spans="2:9" ht="21.75" customHeight="1" x14ac:dyDescent="0.35">
      <c r="I98" s="112"/>
    </row>
    <row r="99" spans="2:9" ht="21.95" customHeight="1" x14ac:dyDescent="0.35">
      <c r="I99" s="112"/>
    </row>
    <row r="100" spans="2:9" ht="21.95" customHeight="1" x14ac:dyDescent="0.35">
      <c r="I100" s="112"/>
    </row>
    <row r="101" spans="2:9" ht="21.95" customHeight="1" x14ac:dyDescent="0.35">
      <c r="I101" s="112"/>
    </row>
    <row r="102" spans="2:9" ht="21.95" customHeight="1" x14ac:dyDescent="0.35">
      <c r="I102" s="112"/>
    </row>
    <row r="103" spans="2:9" ht="12.75" customHeight="1" x14ac:dyDescent="0.35">
      <c r="I103" s="112"/>
    </row>
    <row r="104" spans="2:9" ht="21.95" customHeight="1" x14ac:dyDescent="0.35">
      <c r="I104" s="112"/>
    </row>
    <row r="105" spans="2:9" ht="21.95" customHeight="1" x14ac:dyDescent="0.35">
      <c r="B105" s="112"/>
      <c r="C105" s="112"/>
      <c r="D105" s="112"/>
      <c r="E105" s="112"/>
      <c r="F105" s="112"/>
      <c r="G105" s="112"/>
      <c r="H105" s="113"/>
      <c r="I105" s="112"/>
    </row>
    <row r="106" spans="2:9" ht="21.95" customHeight="1" x14ac:dyDescent="0.35">
      <c r="B106" s="112"/>
      <c r="C106" s="112"/>
      <c r="D106" s="112"/>
      <c r="E106" s="112"/>
      <c r="F106" s="112"/>
      <c r="G106" s="112"/>
      <c r="H106" s="113"/>
      <c r="I106" s="112"/>
    </row>
    <row r="107" spans="2:9" ht="21.95" customHeight="1" x14ac:dyDescent="0.35">
      <c r="B107" s="112"/>
      <c r="C107" s="112"/>
      <c r="D107" s="112"/>
      <c r="E107" s="112"/>
      <c r="F107" s="112"/>
      <c r="G107" s="112"/>
      <c r="H107" s="113"/>
      <c r="I107" s="112"/>
    </row>
    <row r="108" spans="2:9" ht="21.95" customHeight="1" x14ac:dyDescent="0.35">
      <c r="B108" s="112"/>
      <c r="C108" s="112"/>
      <c r="D108" s="112"/>
      <c r="E108" s="112"/>
      <c r="F108" s="112"/>
      <c r="G108" s="112"/>
      <c r="H108" s="113"/>
      <c r="I108" s="112"/>
    </row>
    <row r="109" spans="2:9" ht="21.95" customHeight="1" x14ac:dyDescent="0.35">
      <c r="B109" s="112"/>
      <c r="C109" s="112"/>
      <c r="D109" s="112"/>
      <c r="E109" s="112"/>
      <c r="F109" s="112"/>
      <c r="G109" s="112"/>
      <c r="H109" s="113"/>
      <c r="I109" s="112"/>
    </row>
    <row r="110" spans="2:9" ht="21.95" customHeight="1" x14ac:dyDescent="0.35">
      <c r="B110" s="112"/>
      <c r="C110" s="112"/>
      <c r="D110" s="112"/>
      <c r="E110" s="112"/>
      <c r="F110" s="112"/>
      <c r="G110" s="112"/>
      <c r="H110" s="113"/>
      <c r="I110" s="112"/>
    </row>
  </sheetData>
  <sheetProtection password="A793" sheet="1" objects="1" scenarios="1" formatColumns="0" formatRows="0"/>
  <mergeCells count="18">
    <mergeCell ref="E36:F36"/>
    <mergeCell ref="G36:H36"/>
    <mergeCell ref="C35:J35"/>
    <mergeCell ref="B11:D11"/>
    <mergeCell ref="B3:E3"/>
    <mergeCell ref="B4:D4"/>
    <mergeCell ref="K35:L36"/>
    <mergeCell ref="B7:D7"/>
    <mergeCell ref="B8:D8"/>
    <mergeCell ref="B9:D9"/>
    <mergeCell ref="B5:D5"/>
    <mergeCell ref="B6:D6"/>
    <mergeCell ref="B12:D12"/>
    <mergeCell ref="B13:D13"/>
    <mergeCell ref="I36:J36"/>
    <mergeCell ref="C16:D16"/>
    <mergeCell ref="E16:F16"/>
    <mergeCell ref="C36:D36"/>
  </mergeCells>
  <phoneticPr fontId="5" type="noConversion"/>
  <pageMargins left="0.78740157499999996" right="0.78740157499999996" top="0.984251969" bottom="0.984251969" header="0.4921259845" footer="0.4921259845"/>
  <pageSetup paperSize="9" scale="59" fitToHeight="50" orientation="landscape" r:id="rId1"/>
  <headerFooter alignWithMargins="0">
    <oddHeader>&amp;L &amp;A, Seite &amp;P von &amp;N&amp;R&amp;D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8</vt:i4>
      </vt:variant>
    </vt:vector>
  </HeadingPairs>
  <TitlesOfParts>
    <vt:vector size="22" baseType="lpstr">
      <vt:lpstr>Ausfüllhilfe</vt:lpstr>
      <vt:lpstr>A. Allgemeine Informationen</vt:lpstr>
      <vt:lpstr>A1. Jahresabschlusswerte</vt:lpstr>
      <vt:lpstr>A2. Bilanz</vt:lpstr>
      <vt:lpstr>A3. GuV</vt:lpstr>
      <vt:lpstr>E1. Erzielb. Erlöse</vt:lpstr>
      <vt:lpstr>E2. vorgelagerte Netzkosten</vt:lpstr>
      <vt:lpstr>E3. dezentrale Einspeisung</vt:lpstr>
      <vt:lpstr>E4. Messung_MSB</vt:lpstr>
      <vt:lpstr>E5. Wechselrichter</vt:lpstr>
      <vt:lpstr>E6. Investmaßnahmen</vt:lpstr>
      <vt:lpstr>E7. finanz. Ausgleich</vt:lpstr>
      <vt:lpstr>F. Zusammenfassung</vt:lpstr>
      <vt:lpstr>G. Erläuterungen</vt:lpstr>
      <vt:lpstr>'A. Allgemeine Informationen'!Druckbereich</vt:lpstr>
      <vt:lpstr>'A2. Bilanz'!Druckbereich</vt:lpstr>
      <vt:lpstr>'A3. GuV'!Druckbereich</vt:lpstr>
      <vt:lpstr>Ausfüllhilfe!Druckbereich</vt:lpstr>
      <vt:lpstr>'E4. Messung_MSB'!Druckbereich</vt:lpstr>
      <vt:lpstr>'E5. Wechselrichter'!Druckbereich</vt:lpstr>
      <vt:lpstr>'E1. Erzielb. Erlöse'!Drucktitel</vt:lpstr>
      <vt:lpstr>'E2. vorgelagerte Netzkosten'!Drucktitel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610c</cp:lastModifiedBy>
  <cp:lastPrinted>2014-06-13T08:11:21Z</cp:lastPrinted>
  <dcterms:created xsi:type="dcterms:W3CDTF">2008-06-25T10:46:56Z</dcterms:created>
  <dcterms:modified xsi:type="dcterms:W3CDTF">2014-06-13T08:17:58Z</dcterms:modified>
</cp:coreProperties>
</file>