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Strom\BK8-RPIII (2019-2023)\_Allgemeines_Vorlagen_Muster\Tools\§10a ARegV\EHB_2022\"/>
    </mc:Choice>
  </mc:AlternateContent>
  <bookViews>
    <workbookView xWindow="10860" yWindow="555" windowWidth="9630" windowHeight="11310" tabRatio="599" activeTab="2"/>
  </bookViews>
  <sheets>
    <sheet name="Ausfüllhilfe" sheetId="32" r:id="rId1"/>
    <sheet name="Changelog" sheetId="35" r:id="rId2"/>
    <sheet name="A_Stammdaten" sheetId="4" r:id="rId3"/>
    <sheet name="B_KKAuf" sheetId="29" r:id="rId4"/>
    <sheet name="D_SAV" sheetId="20" r:id="rId5"/>
    <sheet name="D1_BKZ_NAKB_SoPo" sheetId="24" r:id="rId6"/>
    <sheet name="D2_WAV" sheetId="27" r:id="rId7"/>
    <sheet name="E_Erläuterung" sheetId="34" r:id="rId8"/>
    <sheet name="Listen" sheetId="21" state="hidden" r:id="rId9"/>
  </sheets>
  <definedNames>
    <definedName name="_xlnm._FilterDatabase" localSheetId="4" hidden="1">D_SAV!$A$4:$S$204</definedName>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2">A_Stammdaten!$A$1:$D$32,A_Stammdaten!$A$33:$G$134</definedName>
    <definedName name="_xlnm.Print_Area" localSheetId="0">Ausfüllhilfe!$B$2:$B$83</definedName>
    <definedName name="_xlnm.Print_Area" localSheetId="3">B_KKAuf!$A$1:$O$107</definedName>
    <definedName name="_xlnm.Print_Area" localSheetId="4">D_SAV!$A$1:$AC$204</definedName>
    <definedName name="_xlnm.Print_Area" localSheetId="5">D1_BKZ_NAKB_SoPo!$A$1:$P$54</definedName>
    <definedName name="_xlnm.Print_Titles" localSheetId="3">B_KKAuf!$7:$7</definedName>
    <definedName name="_xlnm.Print_Titles" localSheetId="4">D_SAV!$2:$4</definedName>
    <definedName name="_xlnm.Print_Titles" localSheetId="5">D1_BKZ_NAKB_SoPo!$2:$4</definedName>
    <definedName name="_xlnm.Print_Titles" localSheetId="6">D2_WAV!$2:$4</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62913"/>
</workbook>
</file>

<file path=xl/calcChain.xml><?xml version="1.0" encoding="utf-8"?>
<calcChain xmlns="http://schemas.openxmlformats.org/spreadsheetml/2006/main">
  <c r="AC204" i="20" l="1"/>
  <c r="AB204" i="20"/>
  <c r="AA204" i="20"/>
  <c r="Z204" i="20"/>
  <c r="Y204" i="20"/>
  <c r="X204" i="20"/>
  <c r="AC203" i="20"/>
  <c r="AB203" i="20"/>
  <c r="AA203" i="20"/>
  <c r="Z203" i="20"/>
  <c r="Y203" i="20"/>
  <c r="X203" i="20"/>
  <c r="AC202" i="20"/>
  <c r="AB202" i="20"/>
  <c r="AA202" i="20"/>
  <c r="Z202" i="20"/>
  <c r="Y202" i="20"/>
  <c r="X202" i="20"/>
  <c r="AC201" i="20"/>
  <c r="AB201" i="20"/>
  <c r="AA201" i="20"/>
  <c r="Z201" i="20"/>
  <c r="Y201" i="20"/>
  <c r="X201" i="20"/>
  <c r="AC200" i="20"/>
  <c r="AB200" i="20"/>
  <c r="AA200" i="20"/>
  <c r="Z200" i="20"/>
  <c r="Y200" i="20"/>
  <c r="X200" i="20"/>
  <c r="AC199" i="20"/>
  <c r="AB199" i="20"/>
  <c r="AA199" i="20"/>
  <c r="Z199" i="20"/>
  <c r="Y199" i="20"/>
  <c r="X199" i="20"/>
  <c r="AC198" i="20"/>
  <c r="AB198" i="20"/>
  <c r="AA198" i="20"/>
  <c r="Z198" i="20"/>
  <c r="Y198" i="20"/>
  <c r="X198" i="20"/>
  <c r="AC197" i="20"/>
  <c r="AB197" i="20"/>
  <c r="AA197" i="20"/>
  <c r="Z197" i="20"/>
  <c r="Y197" i="20"/>
  <c r="X197" i="20"/>
  <c r="AC196" i="20"/>
  <c r="AB196" i="20"/>
  <c r="AA196" i="20"/>
  <c r="Z196" i="20"/>
  <c r="Y196" i="20"/>
  <c r="X196" i="20"/>
  <c r="AC195" i="20"/>
  <c r="AB195" i="20"/>
  <c r="AA195" i="20"/>
  <c r="Z195" i="20"/>
  <c r="Y195" i="20"/>
  <c r="X195" i="20"/>
  <c r="AC194" i="20"/>
  <c r="AB194" i="20"/>
  <c r="AA194" i="20"/>
  <c r="Z194" i="20"/>
  <c r="Y194" i="20"/>
  <c r="X194" i="20"/>
  <c r="AC193" i="20"/>
  <c r="AB193" i="20"/>
  <c r="AA193" i="20"/>
  <c r="Z193" i="20"/>
  <c r="Y193" i="20"/>
  <c r="X193" i="20"/>
  <c r="AC192" i="20"/>
  <c r="AB192" i="20"/>
  <c r="AA192" i="20"/>
  <c r="Z192" i="20"/>
  <c r="Y192" i="20"/>
  <c r="X192" i="20"/>
  <c r="AC191" i="20"/>
  <c r="AB191" i="20"/>
  <c r="AA191" i="20"/>
  <c r="Z191" i="20"/>
  <c r="Y191" i="20"/>
  <c r="X191" i="20"/>
  <c r="AC190" i="20"/>
  <c r="AB190" i="20"/>
  <c r="AA190" i="20"/>
  <c r="Z190" i="20"/>
  <c r="Y190" i="20"/>
  <c r="X190" i="20"/>
  <c r="AC189" i="20"/>
  <c r="AB189" i="20"/>
  <c r="AA189" i="20"/>
  <c r="Z189" i="20"/>
  <c r="Y189" i="20"/>
  <c r="X189" i="20"/>
  <c r="AC188" i="20"/>
  <c r="AB188" i="20"/>
  <c r="AA188" i="20"/>
  <c r="Z188" i="20"/>
  <c r="Y188" i="20"/>
  <c r="X188" i="20"/>
  <c r="AC187" i="20"/>
  <c r="AB187" i="20"/>
  <c r="AA187" i="20"/>
  <c r="Z187" i="20"/>
  <c r="Y187" i="20"/>
  <c r="X187" i="20"/>
  <c r="AC186" i="20"/>
  <c r="AB186" i="20"/>
  <c r="AA186" i="20"/>
  <c r="Z186" i="20"/>
  <c r="Y186" i="20"/>
  <c r="X186" i="20"/>
  <c r="AC185" i="20"/>
  <c r="AB185" i="20"/>
  <c r="AA185" i="20"/>
  <c r="Z185" i="20"/>
  <c r="Y185" i="20"/>
  <c r="X185" i="20"/>
  <c r="AC184" i="20"/>
  <c r="AB184" i="20"/>
  <c r="AA184" i="20"/>
  <c r="Z184" i="20"/>
  <c r="Y184" i="20"/>
  <c r="X184" i="20"/>
  <c r="AC183" i="20"/>
  <c r="AB183" i="20"/>
  <c r="AA183" i="20"/>
  <c r="Z183" i="20"/>
  <c r="Y183" i="20"/>
  <c r="X183" i="20"/>
  <c r="AC182" i="20"/>
  <c r="AB182" i="20"/>
  <c r="AA182" i="20"/>
  <c r="Z182" i="20"/>
  <c r="Y182" i="20"/>
  <c r="X182" i="20"/>
  <c r="AC181" i="20"/>
  <c r="AB181" i="20"/>
  <c r="AA181" i="20"/>
  <c r="Z181" i="20"/>
  <c r="Y181" i="20"/>
  <c r="X181" i="20"/>
  <c r="AC180" i="20"/>
  <c r="AB180" i="20"/>
  <c r="AA180" i="20"/>
  <c r="Z180" i="20"/>
  <c r="Y180" i="20"/>
  <c r="X180" i="20"/>
  <c r="AC179" i="20"/>
  <c r="AB179" i="20"/>
  <c r="AA179" i="20"/>
  <c r="Z179" i="20"/>
  <c r="Y179" i="20"/>
  <c r="X179" i="20"/>
  <c r="AC178" i="20"/>
  <c r="AB178" i="20"/>
  <c r="AA178" i="20"/>
  <c r="Z178" i="20"/>
  <c r="Y178" i="20"/>
  <c r="X178" i="20"/>
  <c r="AC177" i="20"/>
  <c r="AB177" i="20"/>
  <c r="AA177" i="20"/>
  <c r="Z177" i="20"/>
  <c r="Y177" i="20"/>
  <c r="X177" i="20"/>
  <c r="AC176" i="20"/>
  <c r="AB176" i="20"/>
  <c r="AA176" i="20"/>
  <c r="Z176" i="20"/>
  <c r="Y176" i="20"/>
  <c r="X176" i="20"/>
  <c r="AC175" i="20"/>
  <c r="AB175" i="20"/>
  <c r="AA175" i="20"/>
  <c r="Z175" i="20"/>
  <c r="Y175" i="20"/>
  <c r="X175" i="20"/>
  <c r="AC174" i="20"/>
  <c r="AB174" i="20"/>
  <c r="AA174" i="20"/>
  <c r="Z174" i="20"/>
  <c r="Y174" i="20"/>
  <c r="X174" i="20"/>
  <c r="AC173" i="20"/>
  <c r="AB173" i="20"/>
  <c r="AA173" i="20"/>
  <c r="Z173" i="20"/>
  <c r="Y173" i="20"/>
  <c r="X173" i="20"/>
  <c r="AC172" i="20"/>
  <c r="AB172" i="20"/>
  <c r="AA172" i="20"/>
  <c r="Z172" i="20"/>
  <c r="Y172" i="20"/>
  <c r="X172" i="20"/>
  <c r="AC171" i="20"/>
  <c r="AB171" i="20"/>
  <c r="AA171" i="20"/>
  <c r="Z171" i="20"/>
  <c r="Y171" i="20"/>
  <c r="X171" i="20"/>
  <c r="AC170" i="20"/>
  <c r="AB170" i="20"/>
  <c r="AA170" i="20"/>
  <c r="Z170" i="20"/>
  <c r="Y170" i="20"/>
  <c r="X170" i="20"/>
  <c r="AC169" i="20"/>
  <c r="AB169" i="20"/>
  <c r="AA169" i="20"/>
  <c r="Z169" i="20"/>
  <c r="Y169" i="20"/>
  <c r="X169" i="20"/>
  <c r="AC168" i="20"/>
  <c r="AB168" i="20"/>
  <c r="AA168" i="20"/>
  <c r="Z168" i="20"/>
  <c r="Y168" i="20"/>
  <c r="X168" i="20"/>
  <c r="AC167" i="20"/>
  <c r="AB167" i="20"/>
  <c r="AA167" i="20"/>
  <c r="Z167" i="20"/>
  <c r="Y167" i="20"/>
  <c r="X167" i="20"/>
  <c r="AC166" i="20"/>
  <c r="AB166" i="20"/>
  <c r="AA166" i="20"/>
  <c r="Z166" i="20"/>
  <c r="Y166" i="20"/>
  <c r="X166" i="20"/>
  <c r="AC165" i="20"/>
  <c r="AB165" i="20"/>
  <c r="AA165" i="20"/>
  <c r="Z165" i="20"/>
  <c r="Y165" i="20"/>
  <c r="X165" i="20"/>
  <c r="AC164" i="20"/>
  <c r="AB164" i="20"/>
  <c r="AA164" i="20"/>
  <c r="Z164" i="20"/>
  <c r="Y164" i="20"/>
  <c r="X164" i="20"/>
  <c r="AC163" i="20"/>
  <c r="AB163" i="20"/>
  <c r="AA163" i="20"/>
  <c r="Z163" i="20"/>
  <c r="Y163" i="20"/>
  <c r="X163" i="20"/>
  <c r="AC162" i="20"/>
  <c r="AB162" i="20"/>
  <c r="AA162" i="20"/>
  <c r="Z162" i="20"/>
  <c r="Y162" i="20"/>
  <c r="X162" i="20"/>
  <c r="AC161" i="20"/>
  <c r="AB161" i="20"/>
  <c r="AA161" i="20"/>
  <c r="Z161" i="20"/>
  <c r="Y161" i="20"/>
  <c r="X161" i="20"/>
  <c r="AC160" i="20"/>
  <c r="AB160" i="20"/>
  <c r="AA160" i="20"/>
  <c r="Z160" i="20"/>
  <c r="Y160" i="20"/>
  <c r="X160" i="20"/>
  <c r="AC159" i="20"/>
  <c r="AB159" i="20"/>
  <c r="AA159" i="20"/>
  <c r="Z159" i="20"/>
  <c r="Y159" i="20"/>
  <c r="X159" i="20"/>
  <c r="AC158" i="20"/>
  <c r="AB158" i="20"/>
  <c r="AA158" i="20"/>
  <c r="Z158" i="20"/>
  <c r="Y158" i="20"/>
  <c r="X158" i="20"/>
  <c r="AC157" i="20"/>
  <c r="AB157" i="20"/>
  <c r="AA157" i="20"/>
  <c r="Z157" i="20"/>
  <c r="Y157" i="20"/>
  <c r="X157" i="20"/>
  <c r="AC156" i="20"/>
  <c r="AB156" i="20"/>
  <c r="AA156" i="20"/>
  <c r="Z156" i="20"/>
  <c r="Y156" i="20"/>
  <c r="X156" i="20"/>
  <c r="AC155" i="20"/>
  <c r="AB155" i="20"/>
  <c r="AA155" i="20"/>
  <c r="Z155" i="20"/>
  <c r="Y155" i="20"/>
  <c r="X155" i="20"/>
  <c r="AC154" i="20"/>
  <c r="AB154" i="20"/>
  <c r="AA154" i="20"/>
  <c r="Z154" i="20"/>
  <c r="Y154" i="20"/>
  <c r="X154" i="20"/>
  <c r="AC153" i="20"/>
  <c r="AB153" i="20"/>
  <c r="AA153" i="20"/>
  <c r="Z153" i="20"/>
  <c r="Y153" i="20"/>
  <c r="X153" i="20"/>
  <c r="AC152" i="20"/>
  <c r="AB152" i="20"/>
  <c r="AA152" i="20"/>
  <c r="Z152" i="20"/>
  <c r="Y152" i="20"/>
  <c r="X152" i="20"/>
  <c r="AC151" i="20"/>
  <c r="AB151" i="20"/>
  <c r="AA151" i="20"/>
  <c r="Z151" i="20"/>
  <c r="Y151" i="20"/>
  <c r="X151" i="20"/>
  <c r="AC150" i="20"/>
  <c r="AB150" i="20"/>
  <c r="AA150" i="20"/>
  <c r="Z150" i="20"/>
  <c r="Y150" i="20"/>
  <c r="X150" i="20"/>
  <c r="AC149" i="20"/>
  <c r="AB149" i="20"/>
  <c r="AA149" i="20"/>
  <c r="Z149" i="20"/>
  <c r="Y149" i="20"/>
  <c r="X149" i="20"/>
  <c r="AC148" i="20"/>
  <c r="AB148" i="20"/>
  <c r="AA148" i="20"/>
  <c r="Z148" i="20"/>
  <c r="Y148" i="20"/>
  <c r="X148" i="20"/>
  <c r="AC147" i="20"/>
  <c r="AB147" i="20"/>
  <c r="AA147" i="20"/>
  <c r="Z147" i="20"/>
  <c r="Y147" i="20"/>
  <c r="X147" i="20"/>
  <c r="AC146" i="20"/>
  <c r="AB146" i="20"/>
  <c r="AA146" i="20"/>
  <c r="Z146" i="20"/>
  <c r="Y146" i="20"/>
  <c r="X146" i="20"/>
  <c r="AC145" i="20"/>
  <c r="AB145" i="20"/>
  <c r="AA145" i="20"/>
  <c r="Z145" i="20"/>
  <c r="Y145" i="20"/>
  <c r="X145" i="20"/>
  <c r="AC144" i="20"/>
  <c r="AB144" i="20"/>
  <c r="AA144" i="20"/>
  <c r="Z144" i="20"/>
  <c r="Y144" i="20"/>
  <c r="X144" i="20"/>
  <c r="AC143" i="20"/>
  <c r="AB143" i="20"/>
  <c r="AA143" i="20"/>
  <c r="Z143" i="20"/>
  <c r="Y143" i="20"/>
  <c r="X143" i="20"/>
  <c r="AC142" i="20"/>
  <c r="AB142" i="20"/>
  <c r="AA142" i="20"/>
  <c r="Z142" i="20"/>
  <c r="Y142" i="20"/>
  <c r="X142" i="20"/>
  <c r="AC141" i="20"/>
  <c r="AB141" i="20"/>
  <c r="AA141" i="20"/>
  <c r="Z141" i="20"/>
  <c r="Y141" i="20"/>
  <c r="X141" i="20"/>
  <c r="AC140" i="20"/>
  <c r="AB140" i="20"/>
  <c r="AA140" i="20"/>
  <c r="Z140" i="20"/>
  <c r="Y140" i="20"/>
  <c r="X140" i="20"/>
  <c r="AC139" i="20"/>
  <c r="AB139" i="20"/>
  <c r="AA139" i="20"/>
  <c r="Z139" i="20"/>
  <c r="Y139" i="20"/>
  <c r="X139" i="20"/>
  <c r="AC138" i="20"/>
  <c r="AB138" i="20"/>
  <c r="AA138" i="20"/>
  <c r="Z138" i="20"/>
  <c r="Y138" i="20"/>
  <c r="X138" i="20"/>
  <c r="AC137" i="20"/>
  <c r="AB137" i="20"/>
  <c r="AA137" i="20"/>
  <c r="Z137" i="20"/>
  <c r="Y137" i="20"/>
  <c r="X137" i="20"/>
  <c r="AC136" i="20"/>
  <c r="AB136" i="20"/>
  <c r="AA136" i="20"/>
  <c r="Z136" i="20"/>
  <c r="Y136" i="20"/>
  <c r="X136" i="20"/>
  <c r="AC135" i="20"/>
  <c r="AB135" i="20"/>
  <c r="AA135" i="20"/>
  <c r="Z135" i="20"/>
  <c r="Y135" i="20"/>
  <c r="X135" i="20"/>
  <c r="AC134" i="20"/>
  <c r="AB134" i="20"/>
  <c r="AA134" i="20"/>
  <c r="Z134" i="20"/>
  <c r="Y134" i="20"/>
  <c r="X134" i="20"/>
  <c r="AC133" i="20"/>
  <c r="AB133" i="20"/>
  <c r="AA133" i="20"/>
  <c r="Z133" i="20"/>
  <c r="Y133" i="20"/>
  <c r="X133" i="20"/>
  <c r="AC132" i="20"/>
  <c r="AB132" i="20"/>
  <c r="AA132" i="20"/>
  <c r="Z132" i="20"/>
  <c r="Y132" i="20"/>
  <c r="X132" i="20"/>
  <c r="AC131" i="20"/>
  <c r="AB131" i="20"/>
  <c r="AA131" i="20"/>
  <c r="Z131" i="20"/>
  <c r="Y131" i="20"/>
  <c r="X131" i="20"/>
  <c r="AC130" i="20"/>
  <c r="AB130" i="20"/>
  <c r="AA130" i="20"/>
  <c r="Z130" i="20"/>
  <c r="Y130" i="20"/>
  <c r="X130" i="20"/>
  <c r="AC129" i="20"/>
  <c r="AB129" i="20"/>
  <c r="AA129" i="20"/>
  <c r="Z129" i="20"/>
  <c r="Y129" i="20"/>
  <c r="X129" i="20"/>
  <c r="AC128" i="20"/>
  <c r="AB128" i="20"/>
  <c r="AA128" i="20"/>
  <c r="Z128" i="20"/>
  <c r="Y128" i="20"/>
  <c r="X128" i="20"/>
  <c r="AC127" i="20"/>
  <c r="AB127" i="20"/>
  <c r="AA127" i="20"/>
  <c r="Z127" i="20"/>
  <c r="Y127" i="20"/>
  <c r="X127" i="20"/>
  <c r="AC126" i="20"/>
  <c r="AB126" i="20"/>
  <c r="AA126" i="20"/>
  <c r="Z126" i="20"/>
  <c r="Y126" i="20"/>
  <c r="X126" i="20"/>
  <c r="AC125" i="20"/>
  <c r="AB125" i="20"/>
  <c r="AA125" i="20"/>
  <c r="Z125" i="20"/>
  <c r="Y125" i="20"/>
  <c r="X125" i="20"/>
  <c r="AC124" i="20"/>
  <c r="AB124" i="20"/>
  <c r="AA124" i="20"/>
  <c r="Z124" i="20"/>
  <c r="Y124" i="20"/>
  <c r="X124" i="20"/>
  <c r="AC123" i="20"/>
  <c r="AB123" i="20"/>
  <c r="AA123" i="20"/>
  <c r="Z123" i="20"/>
  <c r="Y123" i="20"/>
  <c r="X123" i="20"/>
  <c r="AC122" i="20"/>
  <c r="AB122" i="20"/>
  <c r="AA122" i="20"/>
  <c r="Z122" i="20"/>
  <c r="Y122" i="20"/>
  <c r="X122" i="20"/>
  <c r="AC121" i="20"/>
  <c r="AB121" i="20"/>
  <c r="AA121" i="20"/>
  <c r="Z121" i="20"/>
  <c r="Y121" i="20"/>
  <c r="X121" i="20"/>
  <c r="AC120" i="20"/>
  <c r="AB120" i="20"/>
  <c r="AA120" i="20"/>
  <c r="Z120" i="20"/>
  <c r="Y120" i="20"/>
  <c r="X120" i="20"/>
  <c r="AC119" i="20"/>
  <c r="AB119" i="20"/>
  <c r="AA119" i="20"/>
  <c r="Z119" i="20"/>
  <c r="Y119" i="20"/>
  <c r="X119" i="20"/>
  <c r="AC118" i="20"/>
  <c r="AB118" i="20"/>
  <c r="AA118" i="20"/>
  <c r="Z118" i="20"/>
  <c r="Y118" i="20"/>
  <c r="X118" i="20"/>
  <c r="AC117" i="20"/>
  <c r="AB117" i="20"/>
  <c r="AA117" i="20"/>
  <c r="Z117" i="20"/>
  <c r="Y117" i="20"/>
  <c r="X117" i="20"/>
  <c r="AC116" i="20"/>
  <c r="AB116" i="20"/>
  <c r="AA116" i="20"/>
  <c r="Z116" i="20"/>
  <c r="Y116" i="20"/>
  <c r="X116" i="20"/>
  <c r="AC115" i="20"/>
  <c r="AB115" i="20"/>
  <c r="AA115" i="20"/>
  <c r="Z115" i="20"/>
  <c r="Y115" i="20"/>
  <c r="X115" i="20"/>
  <c r="AC114" i="20"/>
  <c r="AB114" i="20"/>
  <c r="AA114" i="20"/>
  <c r="Z114" i="20"/>
  <c r="Y114" i="20"/>
  <c r="X114" i="20"/>
  <c r="AC113" i="20"/>
  <c r="AB113" i="20"/>
  <c r="AA113" i="20"/>
  <c r="Z113" i="20"/>
  <c r="Y113" i="20"/>
  <c r="X113" i="20"/>
  <c r="AC112" i="20"/>
  <c r="AB112" i="20"/>
  <c r="AA112" i="20"/>
  <c r="Z112" i="20"/>
  <c r="Y112" i="20"/>
  <c r="X112" i="20"/>
  <c r="AC111" i="20"/>
  <c r="AB111" i="20"/>
  <c r="AA111" i="20"/>
  <c r="Z111" i="20"/>
  <c r="Y111" i="20"/>
  <c r="X111" i="20"/>
  <c r="AC110" i="20"/>
  <c r="AB110" i="20"/>
  <c r="AA110" i="20"/>
  <c r="Z110" i="20"/>
  <c r="Y110" i="20"/>
  <c r="X110" i="20"/>
  <c r="AC109" i="20"/>
  <c r="AB109" i="20"/>
  <c r="AA109" i="20"/>
  <c r="Z109" i="20"/>
  <c r="Y109" i="20"/>
  <c r="X109" i="20"/>
  <c r="AC108" i="20"/>
  <c r="AB108" i="20"/>
  <c r="AA108" i="20"/>
  <c r="Z108" i="20"/>
  <c r="Y108" i="20"/>
  <c r="X108" i="20"/>
  <c r="AC107" i="20"/>
  <c r="AB107" i="20"/>
  <c r="AA107" i="20"/>
  <c r="Z107" i="20"/>
  <c r="Y107" i="20"/>
  <c r="X107" i="20"/>
  <c r="AC106" i="20"/>
  <c r="AB106" i="20"/>
  <c r="AA106" i="20"/>
  <c r="Z106" i="20"/>
  <c r="Y106" i="20"/>
  <c r="X106" i="20"/>
  <c r="AC105" i="20"/>
  <c r="AB105" i="20"/>
  <c r="AA105" i="20"/>
  <c r="Z105" i="20"/>
  <c r="Y105" i="20"/>
  <c r="X105" i="20"/>
  <c r="AC104" i="20"/>
  <c r="AB104" i="20"/>
  <c r="AA104" i="20"/>
  <c r="Z104" i="20"/>
  <c r="Y104" i="20"/>
  <c r="X104" i="20"/>
  <c r="AC103" i="20"/>
  <c r="AB103" i="20"/>
  <c r="AA103" i="20"/>
  <c r="Z103" i="20"/>
  <c r="Y103" i="20"/>
  <c r="X103" i="20"/>
  <c r="AC102" i="20"/>
  <c r="AB102" i="20"/>
  <c r="AA102" i="20"/>
  <c r="Z102" i="20"/>
  <c r="Y102" i="20"/>
  <c r="X102" i="20"/>
  <c r="AC101" i="20"/>
  <c r="AB101" i="20"/>
  <c r="AA101" i="20"/>
  <c r="Z101" i="20"/>
  <c r="Y101" i="20"/>
  <c r="X101" i="20"/>
  <c r="AC100" i="20"/>
  <c r="AB100" i="20"/>
  <c r="AA100" i="20"/>
  <c r="Z100" i="20"/>
  <c r="Y100" i="20"/>
  <c r="X100" i="20"/>
  <c r="AC99" i="20"/>
  <c r="AB99" i="20"/>
  <c r="AA99" i="20"/>
  <c r="Z99" i="20"/>
  <c r="Y99" i="20"/>
  <c r="X99" i="20"/>
  <c r="AC98" i="20"/>
  <c r="AB98" i="20"/>
  <c r="AA98" i="20"/>
  <c r="Z98" i="20"/>
  <c r="Y98" i="20"/>
  <c r="X98" i="20"/>
  <c r="AC97" i="20"/>
  <c r="AB97" i="20"/>
  <c r="AA97" i="20"/>
  <c r="Z97" i="20"/>
  <c r="Y97" i="20"/>
  <c r="X97" i="20"/>
  <c r="AC96" i="20"/>
  <c r="AB96" i="20"/>
  <c r="AA96" i="20"/>
  <c r="Z96" i="20"/>
  <c r="Y96" i="20"/>
  <c r="X96" i="20"/>
  <c r="AC95" i="20"/>
  <c r="AB95" i="20"/>
  <c r="AA95" i="20"/>
  <c r="Z95" i="20"/>
  <c r="Y95" i="20"/>
  <c r="X95" i="20"/>
  <c r="AC94" i="20"/>
  <c r="AB94" i="20"/>
  <c r="AA94" i="20"/>
  <c r="Z94" i="20"/>
  <c r="Y94" i="20"/>
  <c r="X94" i="20"/>
  <c r="AC93" i="20"/>
  <c r="AB93" i="20"/>
  <c r="AA93" i="20"/>
  <c r="Z93" i="20"/>
  <c r="Y93" i="20"/>
  <c r="X93" i="20"/>
  <c r="AC92" i="20"/>
  <c r="AB92" i="20"/>
  <c r="AA92" i="20"/>
  <c r="Z92" i="20"/>
  <c r="Y92" i="20"/>
  <c r="X92" i="20"/>
  <c r="AC91" i="20"/>
  <c r="AB91" i="20"/>
  <c r="AA91" i="20"/>
  <c r="Z91" i="20"/>
  <c r="Y91" i="20"/>
  <c r="X91" i="20"/>
  <c r="AC90" i="20"/>
  <c r="AB90" i="20"/>
  <c r="AA90" i="20"/>
  <c r="Z90" i="20"/>
  <c r="Y90" i="20"/>
  <c r="X90" i="20"/>
  <c r="AC89" i="20"/>
  <c r="AB89" i="20"/>
  <c r="AA89" i="20"/>
  <c r="Z89" i="20"/>
  <c r="Y89" i="20"/>
  <c r="X89" i="20"/>
  <c r="AC88" i="20"/>
  <c r="AB88" i="20"/>
  <c r="AA88" i="20"/>
  <c r="Z88" i="20"/>
  <c r="Y88" i="20"/>
  <c r="X88" i="20"/>
  <c r="AC87" i="20"/>
  <c r="AB87" i="20"/>
  <c r="AA87" i="20"/>
  <c r="Z87" i="20"/>
  <c r="Y87" i="20"/>
  <c r="X87" i="20"/>
  <c r="AC86" i="20"/>
  <c r="AB86" i="20"/>
  <c r="AA86" i="20"/>
  <c r="Z86" i="20"/>
  <c r="Y86" i="20"/>
  <c r="X86" i="20"/>
  <c r="AC85" i="20"/>
  <c r="AB85" i="20"/>
  <c r="AA85" i="20"/>
  <c r="Z85" i="20"/>
  <c r="Y85" i="20"/>
  <c r="X85" i="20"/>
  <c r="AC84" i="20"/>
  <c r="AB84" i="20"/>
  <c r="AA84" i="20"/>
  <c r="Z84" i="20"/>
  <c r="Y84" i="20"/>
  <c r="X84" i="20"/>
  <c r="AC83" i="20"/>
  <c r="AB83" i="20"/>
  <c r="AA83" i="20"/>
  <c r="Z83" i="20"/>
  <c r="Y83" i="20"/>
  <c r="X83" i="20"/>
  <c r="AC82" i="20"/>
  <c r="AB82" i="20"/>
  <c r="AA82" i="20"/>
  <c r="Z82" i="20"/>
  <c r="Y82" i="20"/>
  <c r="X82" i="20"/>
  <c r="AC81" i="20"/>
  <c r="AB81" i="20"/>
  <c r="AA81" i="20"/>
  <c r="Z81" i="20"/>
  <c r="Y81" i="20"/>
  <c r="X81" i="20"/>
  <c r="AC80" i="20"/>
  <c r="AB80" i="20"/>
  <c r="AA80" i="20"/>
  <c r="Z80" i="20"/>
  <c r="Y80" i="20"/>
  <c r="X80" i="20"/>
  <c r="AC79" i="20"/>
  <c r="AB79" i="20"/>
  <c r="AA79" i="20"/>
  <c r="Z79" i="20"/>
  <c r="Y79" i="20"/>
  <c r="X79" i="20"/>
  <c r="AC78" i="20"/>
  <c r="AB78" i="20"/>
  <c r="AA78" i="20"/>
  <c r="Z78" i="20"/>
  <c r="Y78" i="20"/>
  <c r="X78" i="20"/>
  <c r="AC77" i="20"/>
  <c r="AB77" i="20"/>
  <c r="AA77" i="20"/>
  <c r="Z77" i="20"/>
  <c r="Y77" i="20"/>
  <c r="X77" i="20"/>
  <c r="AC76" i="20"/>
  <c r="AB76" i="20"/>
  <c r="AA76" i="20"/>
  <c r="Z76" i="20"/>
  <c r="Y76" i="20"/>
  <c r="X76" i="20"/>
  <c r="AC75" i="20"/>
  <c r="AB75" i="20"/>
  <c r="AA75" i="20"/>
  <c r="Z75" i="20"/>
  <c r="Y75" i="20"/>
  <c r="X75" i="20"/>
  <c r="AC74" i="20"/>
  <c r="AB74" i="20"/>
  <c r="AA74" i="20"/>
  <c r="Z74" i="20"/>
  <c r="Y74" i="20"/>
  <c r="X74" i="20"/>
  <c r="AC73" i="20"/>
  <c r="AB73" i="20"/>
  <c r="AA73" i="20"/>
  <c r="Z73" i="20"/>
  <c r="Y73" i="20"/>
  <c r="X73" i="20"/>
  <c r="AC72" i="20"/>
  <c r="AB72" i="20"/>
  <c r="AA72" i="20"/>
  <c r="Z72" i="20"/>
  <c r="Y72" i="20"/>
  <c r="X72" i="20"/>
  <c r="AC71" i="20"/>
  <c r="AB71" i="20"/>
  <c r="AA71" i="20"/>
  <c r="Z71" i="20"/>
  <c r="Y71" i="20"/>
  <c r="X71" i="20"/>
  <c r="AC70" i="20"/>
  <c r="AB70" i="20"/>
  <c r="AA70" i="20"/>
  <c r="Z70" i="20"/>
  <c r="Y70" i="20"/>
  <c r="X70" i="20"/>
  <c r="AC69" i="20"/>
  <c r="AB69" i="20"/>
  <c r="AA69" i="20"/>
  <c r="Z69" i="20"/>
  <c r="Y69" i="20"/>
  <c r="X69" i="20"/>
  <c r="AC68" i="20"/>
  <c r="AB68" i="20"/>
  <c r="AA68" i="20"/>
  <c r="Z68" i="20"/>
  <c r="Y68" i="20"/>
  <c r="X68" i="20"/>
  <c r="AC67" i="20"/>
  <c r="AB67" i="20"/>
  <c r="AA67" i="20"/>
  <c r="Z67" i="20"/>
  <c r="Y67" i="20"/>
  <c r="X67" i="20"/>
  <c r="AC66" i="20"/>
  <c r="AB66" i="20"/>
  <c r="AA66" i="20"/>
  <c r="Z66" i="20"/>
  <c r="Y66" i="20"/>
  <c r="X66" i="20"/>
  <c r="AC65" i="20"/>
  <c r="AB65" i="20"/>
  <c r="AA65" i="20"/>
  <c r="Z65" i="20"/>
  <c r="Y65" i="20"/>
  <c r="X65" i="20"/>
  <c r="AC64" i="20"/>
  <c r="AB64" i="20"/>
  <c r="AA64" i="20"/>
  <c r="Z64" i="20"/>
  <c r="Y64" i="20"/>
  <c r="X64" i="20"/>
  <c r="AC63" i="20"/>
  <c r="AB63" i="20"/>
  <c r="AA63" i="20"/>
  <c r="Z63" i="20"/>
  <c r="Y63" i="20"/>
  <c r="X63" i="20"/>
  <c r="AC62" i="20"/>
  <c r="AB62" i="20"/>
  <c r="AA62" i="20"/>
  <c r="Z62" i="20"/>
  <c r="Y62" i="20"/>
  <c r="X62" i="20"/>
  <c r="AC61" i="20"/>
  <c r="AB61" i="20"/>
  <c r="AA61" i="20"/>
  <c r="Z61" i="20"/>
  <c r="Y61" i="20"/>
  <c r="X61" i="20"/>
  <c r="AC60" i="20"/>
  <c r="AB60" i="20"/>
  <c r="AA60" i="20"/>
  <c r="Z60" i="20"/>
  <c r="Y60" i="20"/>
  <c r="X60" i="20"/>
  <c r="AC59" i="20"/>
  <c r="AB59" i="20"/>
  <c r="AA59" i="20"/>
  <c r="Z59" i="20"/>
  <c r="Y59" i="20"/>
  <c r="X59" i="20"/>
  <c r="AC58" i="20"/>
  <c r="AB58" i="20"/>
  <c r="AA58" i="20"/>
  <c r="Z58" i="20"/>
  <c r="Y58" i="20"/>
  <c r="X58" i="20"/>
  <c r="AC57" i="20"/>
  <c r="AB57" i="20"/>
  <c r="AA57" i="20"/>
  <c r="Z57" i="20"/>
  <c r="Y57" i="20"/>
  <c r="X57" i="20"/>
  <c r="AC56" i="20"/>
  <c r="AB56" i="20"/>
  <c r="AA56" i="20"/>
  <c r="Z56" i="20"/>
  <c r="Y56" i="20"/>
  <c r="X56" i="20"/>
  <c r="AC55" i="20"/>
  <c r="AB55" i="20"/>
  <c r="AA55" i="20"/>
  <c r="Z55" i="20"/>
  <c r="Y55" i="20"/>
  <c r="X55" i="20"/>
  <c r="AC54" i="20"/>
  <c r="AB54" i="20"/>
  <c r="AA54" i="20"/>
  <c r="Z54" i="20"/>
  <c r="Y54" i="20"/>
  <c r="X54" i="20"/>
  <c r="AC53" i="20"/>
  <c r="AB53" i="20"/>
  <c r="AA53" i="20"/>
  <c r="Z53" i="20"/>
  <c r="Y53" i="20"/>
  <c r="X53" i="20"/>
  <c r="AC52" i="20"/>
  <c r="AB52" i="20"/>
  <c r="AA52" i="20"/>
  <c r="Z52" i="20"/>
  <c r="Y52" i="20"/>
  <c r="X52" i="20"/>
  <c r="AC51" i="20"/>
  <c r="AB51" i="20"/>
  <c r="AA51" i="20"/>
  <c r="Z51" i="20"/>
  <c r="Y51" i="20"/>
  <c r="X51" i="20"/>
  <c r="AC50" i="20"/>
  <c r="AB50" i="20"/>
  <c r="AA50" i="20"/>
  <c r="Z50" i="20"/>
  <c r="Y50" i="20"/>
  <c r="X50" i="20"/>
  <c r="AC49" i="20"/>
  <c r="AB49" i="20"/>
  <c r="AA49" i="20"/>
  <c r="Z49" i="20"/>
  <c r="Y49" i="20"/>
  <c r="X49" i="20"/>
  <c r="AC48" i="20"/>
  <c r="AB48" i="20"/>
  <c r="AA48" i="20"/>
  <c r="Z48" i="20"/>
  <c r="Y48" i="20"/>
  <c r="X48" i="20"/>
  <c r="AC47" i="20"/>
  <c r="AB47" i="20"/>
  <c r="AA47" i="20"/>
  <c r="Z47" i="20"/>
  <c r="Y47" i="20"/>
  <c r="X47" i="20"/>
  <c r="AC46" i="20"/>
  <c r="AB46" i="20"/>
  <c r="AA46" i="20"/>
  <c r="Z46" i="20"/>
  <c r="Y46" i="20"/>
  <c r="X46" i="20"/>
  <c r="AC45" i="20"/>
  <c r="AB45" i="20"/>
  <c r="AA45" i="20"/>
  <c r="Z45" i="20"/>
  <c r="Y45" i="20"/>
  <c r="X45" i="20"/>
  <c r="AC44" i="20"/>
  <c r="AB44" i="20"/>
  <c r="AA44" i="20"/>
  <c r="Z44" i="20"/>
  <c r="Y44" i="20"/>
  <c r="X44" i="20"/>
  <c r="AC43" i="20"/>
  <c r="AB43" i="20"/>
  <c r="AA43" i="20"/>
  <c r="Z43" i="20"/>
  <c r="Y43" i="20"/>
  <c r="X43" i="20"/>
  <c r="AC42" i="20"/>
  <c r="AB42" i="20"/>
  <c r="AA42" i="20"/>
  <c r="Z42" i="20"/>
  <c r="Y42" i="20"/>
  <c r="X42" i="20"/>
  <c r="AC41" i="20"/>
  <c r="AB41" i="20"/>
  <c r="AA41" i="20"/>
  <c r="Z41" i="20"/>
  <c r="Y41" i="20"/>
  <c r="X41" i="20"/>
  <c r="AC40" i="20"/>
  <c r="AB40" i="20"/>
  <c r="AA40" i="20"/>
  <c r="Z40" i="20"/>
  <c r="Y40" i="20"/>
  <c r="X40" i="20"/>
  <c r="AC39" i="20"/>
  <c r="AB39" i="20"/>
  <c r="AA39" i="20"/>
  <c r="Z39" i="20"/>
  <c r="Y39" i="20"/>
  <c r="X39" i="20"/>
  <c r="AC38" i="20"/>
  <c r="AB38" i="20"/>
  <c r="AA38" i="20"/>
  <c r="Z38" i="20"/>
  <c r="Y38" i="20"/>
  <c r="X38" i="20"/>
  <c r="AC37" i="20"/>
  <c r="AB37" i="20"/>
  <c r="AA37" i="20"/>
  <c r="Z37" i="20"/>
  <c r="Y37" i="20"/>
  <c r="X37" i="20"/>
  <c r="AC36" i="20"/>
  <c r="AB36" i="20"/>
  <c r="AA36" i="20"/>
  <c r="Z36" i="20"/>
  <c r="Y36" i="20"/>
  <c r="X36" i="20"/>
  <c r="AC35" i="20"/>
  <c r="AB35" i="20"/>
  <c r="AA35" i="20"/>
  <c r="Z35" i="20"/>
  <c r="Y35" i="20"/>
  <c r="X35" i="20"/>
  <c r="AC34" i="20"/>
  <c r="AB34" i="20"/>
  <c r="AA34" i="20"/>
  <c r="Z34" i="20"/>
  <c r="Y34" i="20"/>
  <c r="X34" i="20"/>
  <c r="AC33" i="20"/>
  <c r="AB33" i="20"/>
  <c r="AA33" i="20"/>
  <c r="Z33" i="20"/>
  <c r="Y33" i="20"/>
  <c r="X33" i="20"/>
  <c r="AC32" i="20"/>
  <c r="AB32" i="20"/>
  <c r="AA32" i="20"/>
  <c r="Z32" i="20"/>
  <c r="Y32" i="20"/>
  <c r="X32" i="20"/>
  <c r="AC31" i="20"/>
  <c r="AB31" i="20"/>
  <c r="AA31" i="20"/>
  <c r="Z31" i="20"/>
  <c r="Y31" i="20"/>
  <c r="X31" i="20"/>
  <c r="AC30" i="20"/>
  <c r="AB30" i="20"/>
  <c r="AA30" i="20"/>
  <c r="Z30" i="20"/>
  <c r="Y30" i="20"/>
  <c r="X30" i="20"/>
  <c r="AC29" i="20"/>
  <c r="AB29" i="20"/>
  <c r="AA29" i="20"/>
  <c r="Z29" i="20"/>
  <c r="Y29" i="20"/>
  <c r="X29" i="20"/>
  <c r="AC28" i="20"/>
  <c r="AB28" i="20"/>
  <c r="AA28" i="20"/>
  <c r="Z28" i="20"/>
  <c r="Y28" i="20"/>
  <c r="X28" i="20"/>
  <c r="AC27" i="20"/>
  <c r="AB27" i="20"/>
  <c r="AA27" i="20"/>
  <c r="Z27" i="20"/>
  <c r="Y27" i="20"/>
  <c r="X27" i="20"/>
  <c r="AC26" i="20"/>
  <c r="AB26" i="20"/>
  <c r="AA26" i="20"/>
  <c r="Z26" i="20"/>
  <c r="Y26" i="20"/>
  <c r="X26" i="20"/>
  <c r="AC25" i="20"/>
  <c r="AB25" i="20"/>
  <c r="AA25" i="20"/>
  <c r="Z25" i="20"/>
  <c r="Y25" i="20"/>
  <c r="X25" i="20"/>
  <c r="AC24" i="20"/>
  <c r="AB24" i="20"/>
  <c r="AA24" i="20"/>
  <c r="Z24" i="20"/>
  <c r="Y24" i="20"/>
  <c r="X24" i="20"/>
  <c r="AC23" i="20"/>
  <c r="AB23" i="20"/>
  <c r="AA23" i="20"/>
  <c r="Z23" i="20"/>
  <c r="Y23" i="20"/>
  <c r="X23" i="20"/>
  <c r="AC22" i="20"/>
  <c r="AB22" i="20"/>
  <c r="AA22" i="20"/>
  <c r="Z22" i="20"/>
  <c r="Y22" i="20"/>
  <c r="X22" i="20"/>
  <c r="AC21" i="20"/>
  <c r="AB21" i="20"/>
  <c r="AA21" i="20"/>
  <c r="Z21" i="20"/>
  <c r="Y21" i="20"/>
  <c r="X21" i="20"/>
  <c r="AC20" i="20"/>
  <c r="AB20" i="20"/>
  <c r="AA20" i="20"/>
  <c r="Z20" i="20"/>
  <c r="Y20" i="20"/>
  <c r="X20" i="20"/>
  <c r="AC19" i="20"/>
  <c r="AB19" i="20"/>
  <c r="AA19" i="20"/>
  <c r="Z19" i="20"/>
  <c r="Y19" i="20"/>
  <c r="X19" i="20"/>
  <c r="AC18" i="20"/>
  <c r="AB18" i="20"/>
  <c r="AA18" i="20"/>
  <c r="Z18" i="20"/>
  <c r="Y18" i="20"/>
  <c r="X18" i="20"/>
  <c r="AC17" i="20"/>
  <c r="AB17" i="20"/>
  <c r="AA17" i="20"/>
  <c r="Z17" i="20"/>
  <c r="Y17" i="20"/>
  <c r="X17" i="20"/>
  <c r="AC16" i="20"/>
  <c r="AB16" i="20"/>
  <c r="AA16" i="20"/>
  <c r="Z16" i="20"/>
  <c r="Y16" i="20"/>
  <c r="X16" i="20"/>
  <c r="AC15" i="20"/>
  <c r="AB15" i="20"/>
  <c r="AA15" i="20"/>
  <c r="Z15" i="20"/>
  <c r="Y15" i="20"/>
  <c r="X15" i="20"/>
  <c r="AC14" i="20"/>
  <c r="AB14" i="20"/>
  <c r="AA14" i="20"/>
  <c r="Z14" i="20"/>
  <c r="Y14" i="20"/>
  <c r="X14" i="20"/>
  <c r="AC13" i="20"/>
  <c r="AB13" i="20"/>
  <c r="AA13" i="20"/>
  <c r="Z13" i="20"/>
  <c r="Y13" i="20"/>
  <c r="X13" i="20"/>
  <c r="AC12" i="20"/>
  <c r="AB12" i="20"/>
  <c r="AA12" i="20"/>
  <c r="Z12" i="20"/>
  <c r="Y12" i="20"/>
  <c r="X12" i="20"/>
  <c r="AC11" i="20"/>
  <c r="AB11" i="20"/>
  <c r="AA11" i="20"/>
  <c r="Z11" i="20"/>
  <c r="Y11" i="20"/>
  <c r="X11" i="20"/>
  <c r="AC10" i="20"/>
  <c r="AB10" i="20"/>
  <c r="AA10" i="20"/>
  <c r="Z10" i="20"/>
  <c r="Y10" i="20"/>
  <c r="X10" i="20"/>
  <c r="AC9" i="20"/>
  <c r="AB9" i="20"/>
  <c r="AA9" i="20"/>
  <c r="Z9" i="20"/>
  <c r="Y9" i="20"/>
  <c r="X9" i="20"/>
  <c r="AC8" i="20"/>
  <c r="AB8" i="20"/>
  <c r="AA8" i="20"/>
  <c r="Z8" i="20"/>
  <c r="Y8" i="20"/>
  <c r="X8" i="20"/>
  <c r="AC7" i="20"/>
  <c r="AB7" i="20"/>
  <c r="AA7" i="20"/>
  <c r="Z7" i="20"/>
  <c r="Y7" i="20"/>
  <c r="X7" i="20"/>
  <c r="AC6" i="20"/>
  <c r="AB6" i="20"/>
  <c r="AA6" i="20"/>
  <c r="Z6" i="20"/>
  <c r="Y6" i="20"/>
  <c r="X6" i="20"/>
  <c r="Y5" i="20"/>
  <c r="Z5" i="20"/>
  <c r="AA5" i="20"/>
  <c r="AB5" i="20"/>
  <c r="AC5" i="20"/>
  <c r="X5" i="20"/>
  <c r="G8" i="29" l="1"/>
  <c r="J107" i="29" l="1"/>
  <c r="J106" i="29"/>
  <c r="J105" i="29"/>
  <c r="J104" i="29"/>
  <c r="J103" i="29"/>
  <c r="J102" i="29"/>
  <c r="J101"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G107" i="29"/>
  <c r="G106" i="29"/>
  <c r="G105" i="29"/>
  <c r="G104" i="29"/>
  <c r="G103" i="29"/>
  <c r="G102" i="29"/>
  <c r="G101" i="29"/>
  <c r="G100" i="29"/>
  <c r="G99" i="29"/>
  <c r="G98" i="29"/>
  <c r="G97" i="29"/>
  <c r="G96" i="29"/>
  <c r="G95" i="29"/>
  <c r="G94" i="29"/>
  <c r="G93" i="29"/>
  <c r="G92" i="29"/>
  <c r="G91" i="29"/>
  <c r="G90" i="29"/>
  <c r="G89" i="29"/>
  <c r="G88" i="29"/>
  <c r="G87" i="29"/>
  <c r="G86" i="29"/>
  <c r="G85" i="29"/>
  <c r="G84" i="29"/>
  <c r="G83" i="29"/>
  <c r="G82" i="29"/>
  <c r="G81" i="29"/>
  <c r="G80" i="29"/>
  <c r="G79" i="29"/>
  <c r="G78" i="29"/>
  <c r="G77" i="29"/>
  <c r="G76" i="29"/>
  <c r="G75" i="29"/>
  <c r="G74" i="29"/>
  <c r="G73" i="29"/>
  <c r="G72" i="29"/>
  <c r="G71" i="29"/>
  <c r="G70" i="29"/>
  <c r="G69" i="29"/>
  <c r="G68" i="29"/>
  <c r="G67" i="29"/>
  <c r="G66" i="29"/>
  <c r="G65" i="29"/>
  <c r="G64" i="29"/>
  <c r="G63" i="29"/>
  <c r="G62" i="29"/>
  <c r="G61" i="29"/>
  <c r="G60" i="29"/>
  <c r="G59" i="29"/>
  <c r="G58" i="29"/>
  <c r="G57" i="29"/>
  <c r="G56" i="29"/>
  <c r="G55" i="29"/>
  <c r="G54" i="29"/>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J8" i="29"/>
  <c r="G5" i="24" l="1"/>
  <c r="G6" i="24"/>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V9" i="20"/>
  <c r="U9" i="20" s="1"/>
  <c r="V10" i="20"/>
  <c r="U10" i="20" s="1"/>
  <c r="V11" i="20"/>
  <c r="U11" i="20" s="1"/>
  <c r="V12" i="20"/>
  <c r="U12" i="20" s="1"/>
  <c r="V13" i="20"/>
  <c r="U13" i="20" s="1"/>
  <c r="V14" i="20"/>
  <c r="U14" i="20" s="1"/>
  <c r="V15" i="20"/>
  <c r="U15" i="20" s="1"/>
  <c r="V16" i="20"/>
  <c r="U16" i="20" s="1"/>
  <c r="V17" i="20"/>
  <c r="U17" i="20" s="1"/>
  <c r="V18" i="20"/>
  <c r="U18" i="20" s="1"/>
  <c r="V19" i="20"/>
  <c r="U19" i="20" s="1"/>
  <c r="V20" i="20"/>
  <c r="U20" i="20" s="1"/>
  <c r="V21" i="20"/>
  <c r="U21" i="20" s="1"/>
  <c r="V22" i="20"/>
  <c r="U22" i="20" s="1"/>
  <c r="V23" i="20"/>
  <c r="U23" i="20" s="1"/>
  <c r="V24" i="20"/>
  <c r="U24" i="20" s="1"/>
  <c r="V25" i="20"/>
  <c r="U25" i="20" s="1"/>
  <c r="V26" i="20"/>
  <c r="U26" i="20" s="1"/>
  <c r="V27" i="20"/>
  <c r="U27" i="20" s="1"/>
  <c r="V28" i="20"/>
  <c r="U28" i="20" s="1"/>
  <c r="V29" i="20"/>
  <c r="U29" i="20" s="1"/>
  <c r="V30" i="20"/>
  <c r="U30" i="20" s="1"/>
  <c r="V31" i="20"/>
  <c r="U31" i="20" s="1"/>
  <c r="V32" i="20"/>
  <c r="U32" i="20" s="1"/>
  <c r="V33" i="20"/>
  <c r="U33" i="20" s="1"/>
  <c r="V34" i="20"/>
  <c r="U34" i="20" s="1"/>
  <c r="V35" i="20"/>
  <c r="U35" i="20" s="1"/>
  <c r="V36" i="20"/>
  <c r="U36" i="20" s="1"/>
  <c r="V37" i="20"/>
  <c r="U37" i="20" s="1"/>
  <c r="V38" i="20"/>
  <c r="U38" i="20" s="1"/>
  <c r="V39" i="20"/>
  <c r="U39" i="20" s="1"/>
  <c r="V40" i="20"/>
  <c r="U40" i="20" s="1"/>
  <c r="V41" i="20"/>
  <c r="U41" i="20" s="1"/>
  <c r="V42" i="20"/>
  <c r="U42" i="20" s="1"/>
  <c r="V43" i="20"/>
  <c r="U43" i="20" s="1"/>
  <c r="V44" i="20"/>
  <c r="U44" i="20" s="1"/>
  <c r="V45" i="20"/>
  <c r="U45" i="20" s="1"/>
  <c r="V46" i="20"/>
  <c r="U46" i="20" s="1"/>
  <c r="V47" i="20"/>
  <c r="U47" i="20" s="1"/>
  <c r="V48" i="20"/>
  <c r="U48" i="20" s="1"/>
  <c r="V49" i="20"/>
  <c r="U49" i="20" s="1"/>
  <c r="V50" i="20"/>
  <c r="U50" i="20" s="1"/>
  <c r="V51" i="20"/>
  <c r="U51" i="20" s="1"/>
  <c r="V52" i="20"/>
  <c r="U52" i="20" s="1"/>
  <c r="V53" i="20"/>
  <c r="U53" i="20" s="1"/>
  <c r="V54" i="20"/>
  <c r="U54" i="20" s="1"/>
  <c r="V55" i="20"/>
  <c r="U55" i="20" s="1"/>
  <c r="V56" i="20"/>
  <c r="U56" i="20" s="1"/>
  <c r="V57" i="20"/>
  <c r="U57" i="20" s="1"/>
  <c r="V58" i="20"/>
  <c r="U58" i="20" s="1"/>
  <c r="V59" i="20"/>
  <c r="U59" i="20" s="1"/>
  <c r="V60" i="20"/>
  <c r="U60" i="20" s="1"/>
  <c r="V61" i="20"/>
  <c r="U61" i="20" s="1"/>
  <c r="V62" i="20"/>
  <c r="U62" i="20" s="1"/>
  <c r="V63" i="20"/>
  <c r="U63" i="20" s="1"/>
  <c r="V64" i="20"/>
  <c r="U64" i="20" s="1"/>
  <c r="V65" i="20"/>
  <c r="U65" i="20" s="1"/>
  <c r="V66" i="20"/>
  <c r="U66" i="20" s="1"/>
  <c r="V67" i="20"/>
  <c r="U67" i="20" s="1"/>
  <c r="V68" i="20"/>
  <c r="U68" i="20" s="1"/>
  <c r="V69" i="20"/>
  <c r="U69" i="20" s="1"/>
  <c r="V70" i="20"/>
  <c r="U70" i="20" s="1"/>
  <c r="V71" i="20"/>
  <c r="U71" i="20" s="1"/>
  <c r="V72" i="20"/>
  <c r="U72" i="20" s="1"/>
  <c r="V73" i="20"/>
  <c r="U73" i="20" s="1"/>
  <c r="V74" i="20"/>
  <c r="U74" i="20" s="1"/>
  <c r="V75" i="20"/>
  <c r="U75" i="20" s="1"/>
  <c r="V76" i="20"/>
  <c r="U76" i="20" s="1"/>
  <c r="V77" i="20"/>
  <c r="U77" i="20" s="1"/>
  <c r="V78" i="20"/>
  <c r="U78" i="20" s="1"/>
  <c r="V79" i="20"/>
  <c r="U79" i="20" s="1"/>
  <c r="V80" i="20"/>
  <c r="U80" i="20" s="1"/>
  <c r="V81" i="20"/>
  <c r="U81" i="20" s="1"/>
  <c r="V82" i="20"/>
  <c r="U82" i="20" s="1"/>
  <c r="V83" i="20"/>
  <c r="U83" i="20" s="1"/>
  <c r="V84" i="20"/>
  <c r="U84" i="20" s="1"/>
  <c r="V85" i="20"/>
  <c r="U85" i="20" s="1"/>
  <c r="V86" i="20"/>
  <c r="U86" i="20" s="1"/>
  <c r="V87" i="20"/>
  <c r="U87" i="20" s="1"/>
  <c r="V88" i="20"/>
  <c r="U88" i="20" s="1"/>
  <c r="V89" i="20"/>
  <c r="U89" i="20" s="1"/>
  <c r="V90" i="20"/>
  <c r="U90" i="20" s="1"/>
  <c r="V91" i="20"/>
  <c r="U91" i="20" s="1"/>
  <c r="V92" i="20"/>
  <c r="U92" i="20" s="1"/>
  <c r="V93" i="20"/>
  <c r="U93" i="20" s="1"/>
  <c r="V94" i="20"/>
  <c r="U94" i="20" s="1"/>
  <c r="V95" i="20"/>
  <c r="U95" i="20" s="1"/>
  <c r="V96" i="20"/>
  <c r="U96" i="20" s="1"/>
  <c r="V97" i="20"/>
  <c r="U97" i="20" s="1"/>
  <c r="V98" i="20"/>
  <c r="U98" i="20" s="1"/>
  <c r="V99" i="20"/>
  <c r="U99" i="20" s="1"/>
  <c r="V100" i="20"/>
  <c r="U100" i="20" s="1"/>
  <c r="V101" i="20"/>
  <c r="U101" i="20" s="1"/>
  <c r="V102" i="20"/>
  <c r="U102" i="20" s="1"/>
  <c r="V103" i="20"/>
  <c r="U103" i="20" s="1"/>
  <c r="V104" i="20"/>
  <c r="U104" i="20" s="1"/>
  <c r="V105" i="20"/>
  <c r="U105" i="20" s="1"/>
  <c r="V106" i="20"/>
  <c r="U106" i="20" s="1"/>
  <c r="V107" i="20"/>
  <c r="U107" i="20" s="1"/>
  <c r="V108" i="20"/>
  <c r="U108" i="20" s="1"/>
  <c r="V109" i="20"/>
  <c r="U109" i="20" s="1"/>
  <c r="V110" i="20"/>
  <c r="U110" i="20" s="1"/>
  <c r="V111" i="20"/>
  <c r="U111" i="20" s="1"/>
  <c r="V112" i="20"/>
  <c r="U112" i="20" s="1"/>
  <c r="V113" i="20"/>
  <c r="U113" i="20" s="1"/>
  <c r="V114" i="20"/>
  <c r="U114" i="20" s="1"/>
  <c r="V115" i="20"/>
  <c r="U115" i="20" s="1"/>
  <c r="V116" i="20"/>
  <c r="U116" i="20" s="1"/>
  <c r="V117" i="20"/>
  <c r="U117" i="20" s="1"/>
  <c r="V118" i="20"/>
  <c r="U118" i="20" s="1"/>
  <c r="V119" i="20"/>
  <c r="U119" i="20" s="1"/>
  <c r="V120" i="20"/>
  <c r="U120" i="20" s="1"/>
  <c r="V121" i="20"/>
  <c r="U121" i="20" s="1"/>
  <c r="V122" i="20"/>
  <c r="U122" i="20" s="1"/>
  <c r="V123" i="20"/>
  <c r="U123" i="20" s="1"/>
  <c r="V124" i="20"/>
  <c r="U124" i="20" s="1"/>
  <c r="V125" i="20"/>
  <c r="U125" i="20" s="1"/>
  <c r="V126" i="20"/>
  <c r="U126" i="20" s="1"/>
  <c r="V127" i="20"/>
  <c r="U127" i="20" s="1"/>
  <c r="V128" i="20"/>
  <c r="U128" i="20" s="1"/>
  <c r="V129" i="20"/>
  <c r="U129" i="20" s="1"/>
  <c r="V130" i="20"/>
  <c r="U130" i="20" s="1"/>
  <c r="V131" i="20"/>
  <c r="U131" i="20" s="1"/>
  <c r="V132" i="20"/>
  <c r="U132" i="20" s="1"/>
  <c r="V133" i="20"/>
  <c r="U133" i="20" s="1"/>
  <c r="V134" i="20"/>
  <c r="U134" i="20" s="1"/>
  <c r="V135" i="20"/>
  <c r="U135" i="20" s="1"/>
  <c r="V136" i="20"/>
  <c r="U136" i="20" s="1"/>
  <c r="V137" i="20"/>
  <c r="U137" i="20" s="1"/>
  <c r="V138" i="20"/>
  <c r="U138" i="20" s="1"/>
  <c r="V139" i="20"/>
  <c r="U139" i="20" s="1"/>
  <c r="V140" i="20"/>
  <c r="U140" i="20" s="1"/>
  <c r="V141" i="20"/>
  <c r="U141" i="20" s="1"/>
  <c r="V142" i="20"/>
  <c r="U142" i="20" s="1"/>
  <c r="V143" i="20"/>
  <c r="U143" i="20" s="1"/>
  <c r="V144" i="20"/>
  <c r="U144" i="20" s="1"/>
  <c r="V145" i="20"/>
  <c r="U145" i="20" s="1"/>
  <c r="V146" i="20"/>
  <c r="U146" i="20" s="1"/>
  <c r="V147" i="20"/>
  <c r="U147" i="20" s="1"/>
  <c r="V148" i="20"/>
  <c r="U148" i="20" s="1"/>
  <c r="V149" i="20"/>
  <c r="U149" i="20" s="1"/>
  <c r="V150" i="20"/>
  <c r="U150" i="20" s="1"/>
  <c r="V151" i="20"/>
  <c r="U151" i="20" s="1"/>
  <c r="V152" i="20"/>
  <c r="U152" i="20" s="1"/>
  <c r="V153" i="20"/>
  <c r="U153" i="20" s="1"/>
  <c r="V154" i="20"/>
  <c r="U154" i="20" s="1"/>
  <c r="V155" i="20"/>
  <c r="U155" i="20" s="1"/>
  <c r="V156" i="20"/>
  <c r="U156" i="20" s="1"/>
  <c r="V157" i="20"/>
  <c r="U157" i="20" s="1"/>
  <c r="V158" i="20"/>
  <c r="U158" i="20" s="1"/>
  <c r="V159" i="20"/>
  <c r="U159" i="20" s="1"/>
  <c r="V160" i="20"/>
  <c r="U160" i="20" s="1"/>
  <c r="V161" i="20"/>
  <c r="U161" i="20" s="1"/>
  <c r="V162" i="20"/>
  <c r="U162" i="20" s="1"/>
  <c r="V163" i="20"/>
  <c r="U163" i="20" s="1"/>
  <c r="V164" i="20"/>
  <c r="U164" i="20" s="1"/>
  <c r="V165" i="20"/>
  <c r="U165" i="20" s="1"/>
  <c r="V166" i="20"/>
  <c r="U166" i="20" s="1"/>
  <c r="V167" i="20"/>
  <c r="U167" i="20" s="1"/>
  <c r="V168" i="20"/>
  <c r="U168" i="20" s="1"/>
  <c r="V169" i="20"/>
  <c r="U169" i="20" s="1"/>
  <c r="V170" i="20"/>
  <c r="U170" i="20" s="1"/>
  <c r="V171" i="20"/>
  <c r="U171" i="20" s="1"/>
  <c r="V172" i="20"/>
  <c r="U172" i="20" s="1"/>
  <c r="V173" i="20"/>
  <c r="U173" i="20" s="1"/>
  <c r="V174" i="20"/>
  <c r="U174" i="20" s="1"/>
  <c r="V175" i="20"/>
  <c r="U175" i="20" s="1"/>
  <c r="V176" i="20"/>
  <c r="U176" i="20" s="1"/>
  <c r="V177" i="20"/>
  <c r="U177" i="20" s="1"/>
  <c r="V178" i="20"/>
  <c r="U178" i="20" s="1"/>
  <c r="V179" i="20"/>
  <c r="U179" i="20" s="1"/>
  <c r="V180" i="20"/>
  <c r="U180" i="20" s="1"/>
  <c r="V181" i="20"/>
  <c r="U181" i="20" s="1"/>
  <c r="V182" i="20"/>
  <c r="U182" i="20" s="1"/>
  <c r="V183" i="20"/>
  <c r="U183" i="20" s="1"/>
  <c r="V184" i="20"/>
  <c r="U184" i="20" s="1"/>
  <c r="V185" i="20"/>
  <c r="U185" i="20" s="1"/>
  <c r="V186" i="20"/>
  <c r="U186" i="20" s="1"/>
  <c r="V187" i="20"/>
  <c r="U187" i="20" s="1"/>
  <c r="V188" i="20"/>
  <c r="U188" i="20" s="1"/>
  <c r="V189" i="20"/>
  <c r="U189" i="20" s="1"/>
  <c r="V190" i="20"/>
  <c r="U190" i="20" s="1"/>
  <c r="V191" i="20"/>
  <c r="U191" i="20" s="1"/>
  <c r="V192" i="20"/>
  <c r="U192" i="20" s="1"/>
  <c r="V193" i="20"/>
  <c r="U193" i="20" s="1"/>
  <c r="V194" i="20"/>
  <c r="U194" i="20" s="1"/>
  <c r="V195" i="20"/>
  <c r="U195" i="20" s="1"/>
  <c r="V196" i="20"/>
  <c r="U196" i="20" s="1"/>
  <c r="V197" i="20"/>
  <c r="U197" i="20" s="1"/>
  <c r="V198" i="20"/>
  <c r="U198" i="20" s="1"/>
  <c r="V199" i="20"/>
  <c r="U199" i="20" s="1"/>
  <c r="V200" i="20"/>
  <c r="U200" i="20" s="1"/>
  <c r="V201" i="20"/>
  <c r="U201" i="20" s="1"/>
  <c r="V202" i="20"/>
  <c r="U202" i="20" s="1"/>
  <c r="V203" i="20"/>
  <c r="U203" i="20" s="1"/>
  <c r="V204" i="20"/>
  <c r="U204" i="20" s="1"/>
  <c r="P11" i="24"/>
  <c r="I11" i="24" s="1"/>
  <c r="H11" i="24" s="1"/>
  <c r="P13" i="24"/>
  <c r="I13" i="24" s="1"/>
  <c r="H13" i="24" s="1"/>
  <c r="P15" i="24"/>
  <c r="I15" i="24" s="1"/>
  <c r="H15" i="24" s="1"/>
  <c r="P17" i="24"/>
  <c r="I17" i="24" s="1"/>
  <c r="H17" i="24" s="1"/>
  <c r="P19" i="24"/>
  <c r="I19" i="24" s="1"/>
  <c r="H19" i="24" s="1"/>
  <c r="P21" i="24"/>
  <c r="I21" i="24" s="1"/>
  <c r="H21" i="24" s="1"/>
  <c r="P23" i="24"/>
  <c r="I23" i="24" s="1"/>
  <c r="H23" i="24" s="1"/>
  <c r="P25" i="24"/>
  <c r="I25" i="24" s="1"/>
  <c r="H25" i="24" s="1"/>
  <c r="P27" i="24"/>
  <c r="I27" i="24" s="1"/>
  <c r="H27" i="24" s="1"/>
  <c r="P29" i="24"/>
  <c r="I29" i="24" s="1"/>
  <c r="H29" i="24" s="1"/>
  <c r="P31" i="24"/>
  <c r="I31" i="24" s="1"/>
  <c r="H31" i="24" s="1"/>
  <c r="P33" i="24"/>
  <c r="I33" i="24" s="1"/>
  <c r="H33" i="24" s="1"/>
  <c r="P35" i="24"/>
  <c r="I35" i="24" s="1"/>
  <c r="H35" i="24" s="1"/>
  <c r="P37" i="24"/>
  <c r="I37" i="24" s="1"/>
  <c r="H37" i="24" s="1"/>
  <c r="P39" i="24"/>
  <c r="I39" i="24" s="1"/>
  <c r="H39" i="24" s="1"/>
  <c r="P41" i="24"/>
  <c r="I41" i="24" s="1"/>
  <c r="H41" i="24" s="1"/>
  <c r="P43" i="24"/>
  <c r="I43" i="24" s="1"/>
  <c r="H43" i="24" s="1"/>
  <c r="P45" i="24"/>
  <c r="I45" i="24" s="1"/>
  <c r="H45" i="24" s="1"/>
  <c r="P47" i="24"/>
  <c r="I47" i="24" s="1"/>
  <c r="H47" i="24" s="1"/>
  <c r="P49" i="24"/>
  <c r="I49" i="24" s="1"/>
  <c r="H49" i="24" s="1"/>
  <c r="P51" i="24"/>
  <c r="I51" i="24" s="1"/>
  <c r="H51" i="24" s="1"/>
  <c r="P53" i="24"/>
  <c r="I53" i="24" s="1"/>
  <c r="H53" i="24" s="1"/>
  <c r="O11" i="24"/>
  <c r="O13" i="24"/>
  <c r="O15" i="24"/>
  <c r="O17" i="24"/>
  <c r="O19" i="24"/>
  <c r="O21" i="24"/>
  <c r="O23" i="24"/>
  <c r="O25" i="24"/>
  <c r="O27" i="24"/>
  <c r="O29" i="24"/>
  <c r="O31" i="24"/>
  <c r="O33" i="24"/>
  <c r="O35" i="24"/>
  <c r="O37" i="24"/>
  <c r="O39" i="24"/>
  <c r="O41" i="24"/>
  <c r="O43" i="24"/>
  <c r="O45" i="24"/>
  <c r="O47" i="24"/>
  <c r="O49" i="24"/>
  <c r="O51" i="24"/>
  <c r="O53" i="24"/>
  <c r="N11" i="24"/>
  <c r="N13" i="24"/>
  <c r="N15" i="24"/>
  <c r="N17" i="24"/>
  <c r="N19" i="24"/>
  <c r="N21" i="24"/>
  <c r="N23" i="24"/>
  <c r="N25" i="24"/>
  <c r="N27" i="24"/>
  <c r="N29" i="24"/>
  <c r="N31" i="24"/>
  <c r="N33" i="24"/>
  <c r="N35" i="24"/>
  <c r="N37" i="24"/>
  <c r="N39" i="24"/>
  <c r="N41" i="24"/>
  <c r="N43" i="24"/>
  <c r="N45" i="24"/>
  <c r="N47" i="24"/>
  <c r="N49" i="24"/>
  <c r="N51" i="24"/>
  <c r="N53" i="24"/>
  <c r="M11" i="24"/>
  <c r="M13" i="24"/>
  <c r="M15" i="24"/>
  <c r="M17" i="24"/>
  <c r="M19" i="24"/>
  <c r="M21" i="24"/>
  <c r="M23" i="24"/>
  <c r="M25" i="24"/>
  <c r="M27" i="24"/>
  <c r="M29" i="24"/>
  <c r="M31" i="24"/>
  <c r="M33" i="24"/>
  <c r="M35" i="24"/>
  <c r="M37" i="24"/>
  <c r="M39" i="24"/>
  <c r="M41" i="24"/>
  <c r="M43" i="24"/>
  <c r="M45" i="24"/>
  <c r="M47" i="24"/>
  <c r="M49" i="24"/>
  <c r="M51" i="24"/>
  <c r="M53" i="24"/>
  <c r="L11" i="24"/>
  <c r="L13" i="24"/>
  <c r="L15" i="24"/>
  <c r="L17" i="24"/>
  <c r="L19" i="24"/>
  <c r="L21" i="24"/>
  <c r="L23" i="24"/>
  <c r="L25" i="24"/>
  <c r="L27" i="24"/>
  <c r="L29" i="24"/>
  <c r="L31" i="24"/>
  <c r="L33" i="24"/>
  <c r="L35" i="24"/>
  <c r="L37" i="24"/>
  <c r="L39" i="24"/>
  <c r="L41" i="24"/>
  <c r="L43" i="24"/>
  <c r="L45" i="24"/>
  <c r="L47" i="24"/>
  <c r="L49" i="24"/>
  <c r="L51" i="24"/>
  <c r="L53" i="24"/>
  <c r="K11" i="24"/>
  <c r="K12" i="24"/>
  <c r="K13" i="24"/>
  <c r="K14" i="24"/>
  <c r="K15" i="24"/>
  <c r="K16" i="24"/>
  <c r="K17" i="24"/>
  <c r="K18" i="24"/>
  <c r="K19" i="24"/>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W9" i="20"/>
  <c r="W10" i="20"/>
  <c r="W11" i="20"/>
  <c r="W12" i="20"/>
  <c r="W13" i="20"/>
  <c r="W14" i="20"/>
  <c r="W15" i="20"/>
  <c r="W16" i="20"/>
  <c r="W17" i="20"/>
  <c r="W18" i="20"/>
  <c r="W19" i="20"/>
  <c r="W20" i="20"/>
  <c r="W21" i="20"/>
  <c r="W22" i="20"/>
  <c r="W23" i="20"/>
  <c r="W24" i="20"/>
  <c r="W25" i="20"/>
  <c r="W26" i="20"/>
  <c r="W27" i="20"/>
  <c r="W28" i="20"/>
  <c r="W29" i="20"/>
  <c r="W30" i="20"/>
  <c r="W31" i="20"/>
  <c r="W32" i="20"/>
  <c r="W33" i="20"/>
  <c r="W34" i="20"/>
  <c r="W35" i="20"/>
  <c r="W36" i="20"/>
  <c r="W37" i="20"/>
  <c r="W38" i="20"/>
  <c r="W39" i="20"/>
  <c r="W40" i="20"/>
  <c r="W41" i="20"/>
  <c r="W42" i="20"/>
  <c r="W43" i="20"/>
  <c r="W44" i="20"/>
  <c r="W45" i="20"/>
  <c r="W46" i="20"/>
  <c r="W47" i="20"/>
  <c r="W48" i="20"/>
  <c r="W49" i="20"/>
  <c r="W50" i="20"/>
  <c r="W51" i="20"/>
  <c r="W52" i="20"/>
  <c r="W53" i="20"/>
  <c r="W54" i="20"/>
  <c r="W55" i="20"/>
  <c r="W56" i="20"/>
  <c r="W57" i="20"/>
  <c r="W58" i="20"/>
  <c r="W59" i="20"/>
  <c r="W60" i="20"/>
  <c r="W61" i="20"/>
  <c r="W62" i="20"/>
  <c r="W63" i="20"/>
  <c r="W64" i="20"/>
  <c r="W65" i="20"/>
  <c r="W66" i="20"/>
  <c r="W67" i="20"/>
  <c r="W68" i="20"/>
  <c r="W69" i="20"/>
  <c r="W70" i="20"/>
  <c r="W71" i="20"/>
  <c r="W72" i="20"/>
  <c r="W73" i="20"/>
  <c r="W74" i="20"/>
  <c r="W75" i="20"/>
  <c r="W76" i="20"/>
  <c r="W77" i="20"/>
  <c r="W78" i="20"/>
  <c r="W79" i="20"/>
  <c r="W80" i="20"/>
  <c r="W81" i="20"/>
  <c r="W82" i="20"/>
  <c r="W83" i="20"/>
  <c r="W84" i="20"/>
  <c r="W85" i="20"/>
  <c r="W86" i="20"/>
  <c r="W87" i="20"/>
  <c r="W88" i="20"/>
  <c r="W89" i="20"/>
  <c r="W90" i="20"/>
  <c r="W91" i="20"/>
  <c r="W92" i="20"/>
  <c r="W93" i="20"/>
  <c r="W94" i="20"/>
  <c r="W95" i="20"/>
  <c r="W96" i="20"/>
  <c r="W97" i="20"/>
  <c r="W98" i="20"/>
  <c r="W99" i="20"/>
  <c r="W100" i="20"/>
  <c r="W101" i="20"/>
  <c r="W102" i="20"/>
  <c r="W103" i="20"/>
  <c r="W104" i="20"/>
  <c r="W105" i="20"/>
  <c r="W106" i="20"/>
  <c r="W107" i="20"/>
  <c r="W108" i="20"/>
  <c r="W109" i="20"/>
  <c r="W110" i="20"/>
  <c r="W111" i="20"/>
  <c r="W112" i="20"/>
  <c r="W113" i="20"/>
  <c r="W114" i="20"/>
  <c r="W115" i="20"/>
  <c r="W116" i="20"/>
  <c r="W117" i="20"/>
  <c r="W118" i="20"/>
  <c r="W119" i="20"/>
  <c r="W120" i="20"/>
  <c r="W121" i="20"/>
  <c r="W122" i="20"/>
  <c r="W123" i="20"/>
  <c r="W124" i="20"/>
  <c r="W125" i="20"/>
  <c r="W126" i="20"/>
  <c r="W127" i="20"/>
  <c r="W128" i="20"/>
  <c r="W129" i="20"/>
  <c r="W130" i="20"/>
  <c r="W131" i="20"/>
  <c r="W132" i="20"/>
  <c r="W133" i="20"/>
  <c r="W134" i="20"/>
  <c r="W135" i="20"/>
  <c r="W136" i="20"/>
  <c r="W137" i="20"/>
  <c r="W138" i="20"/>
  <c r="W139" i="20"/>
  <c r="W140" i="20"/>
  <c r="W141" i="20"/>
  <c r="W142" i="20"/>
  <c r="W143" i="20"/>
  <c r="W144" i="20"/>
  <c r="W145" i="20"/>
  <c r="W146" i="20"/>
  <c r="W147" i="20"/>
  <c r="W148" i="20"/>
  <c r="W149" i="20"/>
  <c r="W150" i="20"/>
  <c r="W151" i="20"/>
  <c r="W152" i="20"/>
  <c r="W153" i="20"/>
  <c r="W154" i="20"/>
  <c r="W155" i="20"/>
  <c r="W156" i="20"/>
  <c r="W157" i="20"/>
  <c r="W158" i="20"/>
  <c r="W159" i="20"/>
  <c r="W160" i="20"/>
  <c r="W161" i="20"/>
  <c r="W162" i="20"/>
  <c r="W163" i="20"/>
  <c r="W164" i="20"/>
  <c r="W165" i="20"/>
  <c r="W166" i="20"/>
  <c r="W167" i="20"/>
  <c r="W168" i="20"/>
  <c r="W169" i="20"/>
  <c r="W170" i="20"/>
  <c r="W171" i="20"/>
  <c r="W172" i="20"/>
  <c r="W173" i="20"/>
  <c r="W174" i="20"/>
  <c r="W175" i="20"/>
  <c r="W176" i="20"/>
  <c r="W177" i="20"/>
  <c r="W178" i="20"/>
  <c r="W179" i="20"/>
  <c r="W180" i="20"/>
  <c r="W181" i="20"/>
  <c r="W182" i="20"/>
  <c r="W183" i="20"/>
  <c r="W184" i="20"/>
  <c r="W185" i="20"/>
  <c r="W186" i="20"/>
  <c r="W187" i="20"/>
  <c r="W188" i="20"/>
  <c r="W189" i="20"/>
  <c r="W190" i="20"/>
  <c r="W191" i="20"/>
  <c r="W192" i="20"/>
  <c r="W193" i="20"/>
  <c r="W194" i="20"/>
  <c r="W195" i="20"/>
  <c r="W196" i="20"/>
  <c r="W197" i="20"/>
  <c r="W198" i="20"/>
  <c r="W199" i="20"/>
  <c r="W200" i="20"/>
  <c r="W201" i="20"/>
  <c r="W202" i="20"/>
  <c r="W203" i="20"/>
  <c r="W204" i="20"/>
  <c r="P54" i="24" l="1"/>
  <c r="I54" i="24" s="1"/>
  <c r="H54" i="24" s="1"/>
  <c r="O54" i="24"/>
  <c r="N54" i="24"/>
  <c r="M54" i="24"/>
  <c r="L54" i="24"/>
  <c r="P52" i="24"/>
  <c r="I52" i="24" s="1"/>
  <c r="H52" i="24" s="1"/>
  <c r="O52" i="24"/>
  <c r="N52" i="24"/>
  <c r="M52" i="24"/>
  <c r="L52" i="24"/>
  <c r="P50" i="24"/>
  <c r="I50" i="24" s="1"/>
  <c r="H50" i="24" s="1"/>
  <c r="O50" i="24"/>
  <c r="N50" i="24"/>
  <c r="M50" i="24"/>
  <c r="L50" i="24"/>
  <c r="P48" i="24"/>
  <c r="I48" i="24" s="1"/>
  <c r="H48" i="24" s="1"/>
  <c r="O48" i="24"/>
  <c r="N48" i="24"/>
  <c r="M48" i="24"/>
  <c r="L48" i="24"/>
  <c r="P46" i="24"/>
  <c r="I46" i="24" s="1"/>
  <c r="H46" i="24" s="1"/>
  <c r="O46" i="24"/>
  <c r="N46" i="24"/>
  <c r="M46" i="24"/>
  <c r="L46" i="24"/>
  <c r="P44" i="24"/>
  <c r="I44" i="24" s="1"/>
  <c r="H44" i="24" s="1"/>
  <c r="O44" i="24"/>
  <c r="N44" i="24"/>
  <c r="M44" i="24"/>
  <c r="L44" i="24"/>
  <c r="P42" i="24"/>
  <c r="I42" i="24" s="1"/>
  <c r="H42" i="24" s="1"/>
  <c r="O42" i="24"/>
  <c r="N42" i="24"/>
  <c r="M42" i="24"/>
  <c r="L42" i="24"/>
  <c r="P40" i="24"/>
  <c r="I40" i="24" s="1"/>
  <c r="H40" i="24" s="1"/>
  <c r="O40" i="24"/>
  <c r="N40" i="24"/>
  <c r="M40" i="24"/>
  <c r="L40" i="24"/>
  <c r="P38" i="24"/>
  <c r="I38" i="24" s="1"/>
  <c r="H38" i="24" s="1"/>
  <c r="O38" i="24"/>
  <c r="N38" i="24"/>
  <c r="M38" i="24"/>
  <c r="L38" i="24"/>
  <c r="P36" i="24"/>
  <c r="I36" i="24" s="1"/>
  <c r="H36" i="24" s="1"/>
  <c r="O36" i="24"/>
  <c r="N36" i="24"/>
  <c r="M36" i="24"/>
  <c r="L36" i="24"/>
  <c r="P34" i="24"/>
  <c r="I34" i="24" s="1"/>
  <c r="H34" i="24" s="1"/>
  <c r="O34" i="24"/>
  <c r="N34" i="24"/>
  <c r="M34" i="24"/>
  <c r="L34" i="24"/>
  <c r="P32" i="24"/>
  <c r="I32" i="24" s="1"/>
  <c r="H32" i="24" s="1"/>
  <c r="O32" i="24"/>
  <c r="N32" i="24"/>
  <c r="M32" i="24"/>
  <c r="L32" i="24"/>
  <c r="P30" i="24"/>
  <c r="I30" i="24" s="1"/>
  <c r="H30" i="24" s="1"/>
  <c r="O30" i="24"/>
  <c r="N30" i="24"/>
  <c r="M30" i="24"/>
  <c r="L30" i="24"/>
  <c r="P28" i="24"/>
  <c r="I28" i="24" s="1"/>
  <c r="H28" i="24" s="1"/>
  <c r="O28" i="24"/>
  <c r="N28" i="24"/>
  <c r="M28" i="24"/>
  <c r="L28" i="24"/>
  <c r="P26" i="24"/>
  <c r="I26" i="24" s="1"/>
  <c r="H26" i="24" s="1"/>
  <c r="O26" i="24"/>
  <c r="N26" i="24"/>
  <c r="M26" i="24"/>
  <c r="L26" i="24"/>
  <c r="P24" i="24"/>
  <c r="I24" i="24" s="1"/>
  <c r="H24" i="24" s="1"/>
  <c r="O24" i="24"/>
  <c r="N24" i="24"/>
  <c r="M24" i="24"/>
  <c r="L24" i="24"/>
  <c r="P22" i="24"/>
  <c r="I22" i="24" s="1"/>
  <c r="H22" i="24" s="1"/>
  <c r="O22" i="24"/>
  <c r="N22" i="24"/>
  <c r="M22" i="24"/>
  <c r="L22" i="24"/>
  <c r="P20" i="24"/>
  <c r="I20" i="24" s="1"/>
  <c r="H20" i="24" s="1"/>
  <c r="O20" i="24"/>
  <c r="N20" i="24"/>
  <c r="M20" i="24"/>
  <c r="L20" i="24"/>
  <c r="P18" i="24"/>
  <c r="I18" i="24" s="1"/>
  <c r="H18" i="24" s="1"/>
  <c r="O18" i="24"/>
  <c r="N18" i="24"/>
  <c r="M18" i="24"/>
  <c r="L18" i="24"/>
  <c r="P16" i="24"/>
  <c r="I16" i="24" s="1"/>
  <c r="H16" i="24" s="1"/>
  <c r="O16" i="24"/>
  <c r="N16" i="24"/>
  <c r="M16" i="24"/>
  <c r="L16" i="24"/>
  <c r="P14" i="24"/>
  <c r="I14" i="24" s="1"/>
  <c r="H14" i="24" s="1"/>
  <c r="O14" i="24"/>
  <c r="N14" i="24"/>
  <c r="M14" i="24"/>
  <c r="L14" i="24"/>
  <c r="P12" i="24"/>
  <c r="I12" i="24" s="1"/>
  <c r="H12" i="24" s="1"/>
  <c r="O12" i="24"/>
  <c r="N12" i="24"/>
  <c r="M12" i="24"/>
  <c r="L12" i="24"/>
  <c r="G203" i="20" l="1"/>
  <c r="J203" i="20" s="1"/>
  <c r="K203" i="20"/>
  <c r="L203" i="20"/>
  <c r="M203" i="20"/>
  <c r="N203" i="20" s="1"/>
  <c r="O203" i="20" l="1"/>
  <c r="P203" i="20" s="1"/>
  <c r="T203" i="20" l="1"/>
  <c r="Q203" i="20"/>
  <c r="R203" i="20" s="1"/>
  <c r="S203" i="20" s="1"/>
  <c r="I2" i="20"/>
  <c r="E10" i="29" l="1"/>
  <c r="E11" i="29"/>
  <c r="E12" i="29"/>
  <c r="E13" i="29"/>
  <c r="E14" i="29"/>
  <c r="E15" i="29"/>
  <c r="E16" i="29"/>
  <c r="E17" i="29"/>
  <c r="E18" i="29"/>
  <c r="E19" i="29"/>
  <c r="E20" i="29"/>
  <c r="E21" i="29"/>
  <c r="E22" i="29"/>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53" i="29"/>
  <c r="E54" i="29"/>
  <c r="E55" i="29"/>
  <c r="E56" i="29"/>
  <c r="E57" i="29"/>
  <c r="E58" i="29"/>
  <c r="E59" i="29"/>
  <c r="E60" i="29"/>
  <c r="E61" i="29"/>
  <c r="E62" i="29"/>
  <c r="E63" i="29"/>
  <c r="E64" i="29"/>
  <c r="E65" i="29"/>
  <c r="E66" i="29"/>
  <c r="E67" i="29"/>
  <c r="E68" i="29"/>
  <c r="E69" i="29"/>
  <c r="E70" i="29"/>
  <c r="E71" i="29"/>
  <c r="E72" i="29"/>
  <c r="E73" i="29"/>
  <c r="E74" i="29"/>
  <c r="E75" i="29"/>
  <c r="E76" i="29"/>
  <c r="E77" i="29"/>
  <c r="E78" i="29"/>
  <c r="E79" i="29"/>
  <c r="E80" i="29"/>
  <c r="E81" i="29"/>
  <c r="E82" i="29"/>
  <c r="E83" i="29"/>
  <c r="E84" i="29"/>
  <c r="E85" i="29"/>
  <c r="E86" i="29"/>
  <c r="E87" i="29"/>
  <c r="E88" i="29"/>
  <c r="E89" i="29"/>
  <c r="E90" i="29"/>
  <c r="E91" i="29"/>
  <c r="E92" i="29"/>
  <c r="E93" i="29"/>
  <c r="E94" i="29"/>
  <c r="E95" i="29"/>
  <c r="E96" i="29"/>
  <c r="E97" i="29"/>
  <c r="E98" i="29"/>
  <c r="E99" i="29"/>
  <c r="E100" i="29"/>
  <c r="E101" i="29"/>
  <c r="E102" i="29"/>
  <c r="E103" i="29"/>
  <c r="E104" i="29"/>
  <c r="E105" i="29"/>
  <c r="E106" i="29"/>
  <c r="E107" i="29"/>
  <c r="I2" i="29" l="1"/>
  <c r="G204" i="20" l="1"/>
  <c r="G202" i="20"/>
  <c r="G201" i="20"/>
  <c r="G200" i="20"/>
  <c r="G199" i="20"/>
  <c r="G198" i="20"/>
  <c r="G197" i="20"/>
  <c r="G196" i="20"/>
  <c r="G195" i="20"/>
  <c r="G194" i="20"/>
  <c r="G193" i="20"/>
  <c r="G192" i="20"/>
  <c r="G191" i="20"/>
  <c r="G190" i="20"/>
  <c r="G189" i="20"/>
  <c r="G188" i="20"/>
  <c r="G187" i="20"/>
  <c r="G186" i="20"/>
  <c r="G185" i="20"/>
  <c r="G184" i="20"/>
  <c r="G183" i="20"/>
  <c r="G182" i="20"/>
  <c r="G181" i="20"/>
  <c r="G180" i="20"/>
  <c r="G179" i="20"/>
  <c r="G178" i="20"/>
  <c r="G177" i="20"/>
  <c r="G176" i="20"/>
  <c r="G175" i="20"/>
  <c r="G174" i="20"/>
  <c r="G173" i="20"/>
  <c r="G172" i="20"/>
  <c r="G171" i="20"/>
  <c r="G170" i="20"/>
  <c r="G169" i="20"/>
  <c r="G168" i="20"/>
  <c r="G167" i="20"/>
  <c r="G166" i="20"/>
  <c r="G165" i="20"/>
  <c r="G164" i="20"/>
  <c r="G163" i="20"/>
  <c r="G162" i="20"/>
  <c r="G161" i="20"/>
  <c r="G160" i="20"/>
  <c r="G159" i="20"/>
  <c r="G158" i="20"/>
  <c r="G157" i="20"/>
  <c r="G156" i="20"/>
  <c r="G155" i="20"/>
  <c r="G154" i="20"/>
  <c r="G153" i="20"/>
  <c r="G152" i="20"/>
  <c r="G151" i="20"/>
  <c r="G150" i="20"/>
  <c r="G149" i="20"/>
  <c r="G148" i="20"/>
  <c r="G147" i="20"/>
  <c r="G146" i="20"/>
  <c r="G145" i="20"/>
  <c r="G144" i="20"/>
  <c r="G143" i="20"/>
  <c r="G142" i="20"/>
  <c r="G141" i="20"/>
  <c r="G140" i="20"/>
  <c r="G139" i="20"/>
  <c r="G138" i="20"/>
  <c r="G137" i="20"/>
  <c r="G136" i="20"/>
  <c r="G135" i="20"/>
  <c r="G134" i="20"/>
  <c r="G133" i="20"/>
  <c r="G132" i="20"/>
  <c r="G131" i="20"/>
  <c r="G130" i="20"/>
  <c r="G129" i="20"/>
  <c r="G128" i="20"/>
  <c r="G127" i="20"/>
  <c r="G126" i="20"/>
  <c r="G125" i="20"/>
  <c r="G124" i="20"/>
  <c r="G123" i="20"/>
  <c r="G122" i="20"/>
  <c r="G121" i="20"/>
  <c r="G120" i="20"/>
  <c r="G119" i="20"/>
  <c r="G118" i="20"/>
  <c r="G117" i="20"/>
  <c r="G116" i="20"/>
  <c r="G115" i="20"/>
  <c r="G114" i="20"/>
  <c r="G113" i="20"/>
  <c r="G112" i="20"/>
  <c r="G111" i="20"/>
  <c r="G110" i="20"/>
  <c r="G109" i="20"/>
  <c r="G108" i="20"/>
  <c r="G107" i="20"/>
  <c r="G106" i="20"/>
  <c r="G105" i="20"/>
  <c r="G104" i="20"/>
  <c r="G103" i="20"/>
  <c r="G102" i="20"/>
  <c r="G101" i="20"/>
  <c r="G100" i="20"/>
  <c r="G99" i="20"/>
  <c r="G98" i="20"/>
  <c r="G97" i="20"/>
  <c r="G96" i="20"/>
  <c r="G95" i="20"/>
  <c r="G94" i="20"/>
  <c r="G93" i="20"/>
  <c r="G92" i="20"/>
  <c r="G91" i="20"/>
  <c r="G90" i="20"/>
  <c r="G89" i="20"/>
  <c r="G88" i="20"/>
  <c r="G87" i="20"/>
  <c r="G86" i="20"/>
  <c r="G85" i="20"/>
  <c r="G84" i="20"/>
  <c r="G83" i="20"/>
  <c r="G82" i="20"/>
  <c r="G81" i="20"/>
  <c r="G80" i="20"/>
  <c r="G79" i="20"/>
  <c r="G78" i="20"/>
  <c r="G77" i="20"/>
  <c r="G76" i="20"/>
  <c r="G75" i="20"/>
  <c r="G74" i="20"/>
  <c r="G73" i="20"/>
  <c r="G72" i="20"/>
  <c r="G71" i="20"/>
  <c r="G70" i="20"/>
  <c r="G69" i="20"/>
  <c r="G68" i="20"/>
  <c r="G67" i="20"/>
  <c r="G66" i="20"/>
  <c r="G65" i="20"/>
  <c r="G64" i="20"/>
  <c r="G63" i="20"/>
  <c r="G62" i="20"/>
  <c r="G61" i="20"/>
  <c r="G60" i="20"/>
  <c r="G59" i="20"/>
  <c r="G58" i="20"/>
  <c r="G57" i="20"/>
  <c r="G56" i="20"/>
  <c r="G55" i="20"/>
  <c r="G54" i="20"/>
  <c r="G53" i="20"/>
  <c r="G52" i="20"/>
  <c r="G51" i="20"/>
  <c r="G50" i="20"/>
  <c r="G49" i="20"/>
  <c r="G48" i="20"/>
  <c r="G47" i="20"/>
  <c r="G46" i="20"/>
  <c r="G45" i="20"/>
  <c r="G44" i="20"/>
  <c r="G43" i="20"/>
  <c r="G42" i="20"/>
  <c r="G41" i="20"/>
  <c r="G40" i="20"/>
  <c r="G39" i="20"/>
  <c r="G38" i="20"/>
  <c r="G37" i="20"/>
  <c r="G36"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G7" i="20"/>
  <c r="G6" i="20"/>
  <c r="G5" i="20"/>
  <c r="C2" i="24" l="1"/>
  <c r="J7" i="20" l="1"/>
  <c r="J2" i="20"/>
  <c r="H2" i="20"/>
  <c r="F2" i="29" l="1"/>
  <c r="A95" i="29"/>
  <c r="D95" i="29" s="1"/>
  <c r="B95" i="29"/>
  <c r="A96" i="29"/>
  <c r="B96" i="29"/>
  <c r="D96" i="29"/>
  <c r="A97" i="29"/>
  <c r="D97" i="29" s="1"/>
  <c r="B97" i="29"/>
  <c r="A98" i="29"/>
  <c r="B98" i="29"/>
  <c r="D98" i="29"/>
  <c r="A99" i="29"/>
  <c r="D99" i="29" s="1"/>
  <c r="B99" i="29"/>
  <c r="A100" i="29"/>
  <c r="B100" i="29"/>
  <c r="D100" i="29"/>
  <c r="A101" i="29"/>
  <c r="B101" i="29"/>
  <c r="A102" i="29"/>
  <c r="B102" i="29"/>
  <c r="D102" i="29"/>
  <c r="A103" i="29"/>
  <c r="B103" i="29"/>
  <c r="A104" i="29"/>
  <c r="B104" i="29"/>
  <c r="D104" i="29"/>
  <c r="A105" i="29"/>
  <c r="B105" i="29"/>
  <c r="A106" i="29"/>
  <c r="B106" i="29"/>
  <c r="D106" i="29"/>
  <c r="A107" i="29"/>
  <c r="B107" i="29"/>
  <c r="A22" i="29"/>
  <c r="D22" i="29" s="1"/>
  <c r="B22" i="29"/>
  <c r="A23" i="29"/>
  <c r="B23" i="29"/>
  <c r="D23" i="29"/>
  <c r="A24" i="29"/>
  <c r="D24" i="29" s="1"/>
  <c r="B24" i="29"/>
  <c r="A25" i="29"/>
  <c r="B25" i="29"/>
  <c r="D25" i="29"/>
  <c r="A26" i="29"/>
  <c r="D26" i="29" s="1"/>
  <c r="B26" i="29"/>
  <c r="A27" i="29"/>
  <c r="B27" i="29"/>
  <c r="D27" i="29"/>
  <c r="A28" i="29"/>
  <c r="B28" i="29"/>
  <c r="A29" i="29"/>
  <c r="B29" i="29"/>
  <c r="D29" i="29"/>
  <c r="A30" i="29"/>
  <c r="B30" i="29"/>
  <c r="A31" i="29"/>
  <c r="B31" i="29"/>
  <c r="D31" i="29"/>
  <c r="A32" i="29"/>
  <c r="B32" i="29"/>
  <c r="A33" i="29"/>
  <c r="B33" i="29"/>
  <c r="D33" i="29"/>
  <c r="A34" i="29"/>
  <c r="B34" i="29"/>
  <c r="A35" i="29"/>
  <c r="B35" i="29"/>
  <c r="D35" i="29"/>
  <c r="A36" i="29"/>
  <c r="B36" i="29"/>
  <c r="A37" i="29"/>
  <c r="B37" i="29"/>
  <c r="D37" i="29"/>
  <c r="A38" i="29"/>
  <c r="K38" i="29" s="1"/>
  <c r="B38" i="29"/>
  <c r="A39" i="29"/>
  <c r="B39" i="29"/>
  <c r="D39" i="29"/>
  <c r="A40" i="29"/>
  <c r="B40" i="29"/>
  <c r="A41" i="29"/>
  <c r="B41" i="29"/>
  <c r="D41" i="29"/>
  <c r="A42" i="29"/>
  <c r="B42" i="29"/>
  <c r="D42" i="29"/>
  <c r="A43" i="29"/>
  <c r="D43" i="29" s="1"/>
  <c r="B43" i="29"/>
  <c r="A44" i="29"/>
  <c r="B44" i="29"/>
  <c r="D44" i="29"/>
  <c r="A45" i="29"/>
  <c r="K45" i="29" s="1"/>
  <c r="B45" i="29"/>
  <c r="A46" i="29"/>
  <c r="B46" i="29"/>
  <c r="D46" i="29"/>
  <c r="A47" i="29"/>
  <c r="B47" i="29"/>
  <c r="A48" i="29"/>
  <c r="B48" i="29"/>
  <c r="D48" i="29"/>
  <c r="A49" i="29"/>
  <c r="K49" i="29" s="1"/>
  <c r="B49" i="29"/>
  <c r="A50" i="29"/>
  <c r="F50" i="29" s="1"/>
  <c r="B50" i="29"/>
  <c r="D50" i="29"/>
  <c r="A51" i="29"/>
  <c r="B51" i="29"/>
  <c r="A52" i="29"/>
  <c r="B52" i="29"/>
  <c r="D52" i="29"/>
  <c r="A53" i="29"/>
  <c r="B53" i="29"/>
  <c r="A54" i="29"/>
  <c r="B54" i="29"/>
  <c r="D54" i="29"/>
  <c r="A55" i="29"/>
  <c r="B55" i="29"/>
  <c r="F55" i="29"/>
  <c r="A56" i="29"/>
  <c r="D56" i="29" s="1"/>
  <c r="B56" i="29"/>
  <c r="A57" i="29"/>
  <c r="B57" i="29"/>
  <c r="D57" i="29"/>
  <c r="A58" i="29"/>
  <c r="D58" i="29" s="1"/>
  <c r="B58" i="29"/>
  <c r="A59" i="29"/>
  <c r="B59" i="29"/>
  <c r="D59" i="29"/>
  <c r="A60" i="29"/>
  <c r="K60" i="29" s="1"/>
  <c r="B60" i="29"/>
  <c r="A61" i="29"/>
  <c r="F61" i="29" s="1"/>
  <c r="B61" i="29"/>
  <c r="D61" i="29"/>
  <c r="A62" i="29"/>
  <c r="I62" i="29" s="1"/>
  <c r="B62" i="29"/>
  <c r="A63" i="29"/>
  <c r="F63" i="29" s="1"/>
  <c r="B63" i="29"/>
  <c r="D63" i="29"/>
  <c r="A64" i="29"/>
  <c r="K64" i="29" s="1"/>
  <c r="B64" i="29"/>
  <c r="A65" i="29"/>
  <c r="B65" i="29"/>
  <c r="D65" i="29"/>
  <c r="A66" i="29"/>
  <c r="B66" i="29"/>
  <c r="A67" i="29"/>
  <c r="B67" i="29"/>
  <c r="D67" i="29"/>
  <c r="A68" i="29"/>
  <c r="K68" i="29" s="1"/>
  <c r="B68" i="29"/>
  <c r="A69" i="29"/>
  <c r="B69" i="29"/>
  <c r="D69" i="29"/>
  <c r="A70" i="29"/>
  <c r="B70" i="29"/>
  <c r="A71" i="29"/>
  <c r="B71" i="29"/>
  <c r="D71" i="29"/>
  <c r="A72" i="29"/>
  <c r="B72" i="29"/>
  <c r="A73" i="29"/>
  <c r="B73" i="29"/>
  <c r="D73" i="29"/>
  <c r="A74" i="29"/>
  <c r="B74" i="29"/>
  <c r="A75" i="29"/>
  <c r="B75" i="29"/>
  <c r="D75" i="29"/>
  <c r="A76" i="29"/>
  <c r="B76" i="29"/>
  <c r="A77" i="29"/>
  <c r="B77" i="29"/>
  <c r="D77" i="29"/>
  <c r="A78" i="29"/>
  <c r="B78" i="29"/>
  <c r="A79" i="29"/>
  <c r="B79" i="29"/>
  <c r="D79" i="29"/>
  <c r="A80" i="29"/>
  <c r="B80" i="29"/>
  <c r="A81" i="29"/>
  <c r="B81" i="29"/>
  <c r="D81" i="29"/>
  <c r="A82" i="29"/>
  <c r="B82" i="29"/>
  <c r="A83" i="29"/>
  <c r="B83" i="29"/>
  <c r="D83" i="29"/>
  <c r="A84" i="29"/>
  <c r="B84" i="29"/>
  <c r="A85" i="29"/>
  <c r="B85" i="29"/>
  <c r="D85" i="29"/>
  <c r="A86" i="29"/>
  <c r="B86" i="29"/>
  <c r="A87" i="29"/>
  <c r="B87" i="29"/>
  <c r="D87" i="29"/>
  <c r="A88" i="29"/>
  <c r="B88" i="29"/>
  <c r="D88" i="29"/>
  <c r="A89" i="29"/>
  <c r="D89" i="29" s="1"/>
  <c r="B89" i="29"/>
  <c r="A90" i="29"/>
  <c r="B90" i="29"/>
  <c r="D90" i="29"/>
  <c r="A91" i="29"/>
  <c r="D91" i="29" s="1"/>
  <c r="B91" i="29"/>
  <c r="A92" i="29"/>
  <c r="B92" i="29"/>
  <c r="D92" i="29"/>
  <c r="A93" i="29"/>
  <c r="D93" i="29" s="1"/>
  <c r="B93" i="29"/>
  <c r="A94" i="29"/>
  <c r="B94" i="29"/>
  <c r="D94" i="29"/>
  <c r="B9" i="29"/>
  <c r="B10" i="29"/>
  <c r="B11" i="29"/>
  <c r="B12" i="29"/>
  <c r="B13" i="29"/>
  <c r="B14" i="29"/>
  <c r="B15" i="29"/>
  <c r="B16" i="29"/>
  <c r="B17" i="29"/>
  <c r="B18" i="29"/>
  <c r="B19" i="29"/>
  <c r="B20" i="29"/>
  <c r="B21" i="29"/>
  <c r="B8" i="29"/>
  <c r="A9" i="29"/>
  <c r="A10" i="29"/>
  <c r="K10" i="29" s="1"/>
  <c r="A11" i="29"/>
  <c r="A12" i="29"/>
  <c r="K12" i="29" s="1"/>
  <c r="A13" i="29"/>
  <c r="A14" i="29"/>
  <c r="K14" i="29" s="1"/>
  <c r="A15" i="29"/>
  <c r="A16" i="29"/>
  <c r="K16" i="29" s="1"/>
  <c r="A17" i="29"/>
  <c r="A18" i="29"/>
  <c r="K18" i="29" s="1"/>
  <c r="A19" i="29"/>
  <c r="A20" i="29"/>
  <c r="K20" i="29" s="1"/>
  <c r="A21" i="29"/>
  <c r="A8" i="29"/>
  <c r="H6" i="27"/>
  <c r="H7" i="27"/>
  <c r="H8"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 i="27"/>
  <c r="J6"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4" i="20"/>
  <c r="J5" i="20"/>
  <c r="P10" i="24" l="1"/>
  <c r="N10" i="24"/>
  <c r="L10" i="24"/>
  <c r="J10" i="24"/>
  <c r="O10" i="24"/>
  <c r="M10" i="24"/>
  <c r="K10" i="24"/>
  <c r="P8" i="24"/>
  <c r="N8" i="24"/>
  <c r="L8" i="24"/>
  <c r="J8" i="24"/>
  <c r="O8" i="24"/>
  <c r="M8" i="24"/>
  <c r="K8" i="24"/>
  <c r="O9" i="24"/>
  <c r="M9" i="24"/>
  <c r="K9" i="24"/>
  <c r="P9" i="24"/>
  <c r="N9" i="24"/>
  <c r="L9" i="24"/>
  <c r="J9" i="24"/>
  <c r="P7" i="24"/>
  <c r="O7" i="24"/>
  <c r="N7" i="24"/>
  <c r="M7" i="24"/>
  <c r="L7" i="24"/>
  <c r="K7" i="24"/>
  <c r="J7" i="24"/>
  <c r="P6" i="24"/>
  <c r="N6" i="24"/>
  <c r="L6" i="24"/>
  <c r="J6" i="24"/>
  <c r="O6" i="24"/>
  <c r="M6" i="24"/>
  <c r="K6" i="24"/>
  <c r="P5" i="24"/>
  <c r="I5" i="24" s="1"/>
  <c r="H5" i="24" s="1"/>
  <c r="O5" i="24"/>
  <c r="N5" i="24"/>
  <c r="M5" i="24"/>
  <c r="L5" i="24"/>
  <c r="K5" i="24"/>
  <c r="J5" i="24"/>
  <c r="W5" i="20"/>
  <c r="E8" i="29"/>
  <c r="E9" i="29"/>
  <c r="H25" i="29"/>
  <c r="H100" i="29"/>
  <c r="H85" i="29"/>
  <c r="H83" i="29"/>
  <c r="H94" i="29"/>
  <c r="F85" i="29"/>
  <c r="I84" i="29"/>
  <c r="F83" i="29"/>
  <c r="H96" i="29"/>
  <c r="H57" i="29"/>
  <c r="H44" i="29"/>
  <c r="H31" i="29"/>
  <c r="H98" i="29"/>
  <c r="H59" i="29"/>
  <c r="I58" i="29"/>
  <c r="F57" i="29"/>
  <c r="I56" i="29"/>
  <c r="H42" i="29"/>
  <c r="H41" i="29"/>
  <c r="H29" i="29"/>
  <c r="H67" i="29"/>
  <c r="H48" i="29"/>
  <c r="F31" i="29"/>
  <c r="I30" i="29"/>
  <c r="F29" i="29"/>
  <c r="H23" i="29"/>
  <c r="H104" i="29"/>
  <c r="H73" i="29"/>
  <c r="F59" i="29"/>
  <c r="K58" i="29"/>
  <c r="K57" i="29"/>
  <c r="I57" i="29"/>
  <c r="K56" i="29"/>
  <c r="F44" i="29"/>
  <c r="I43" i="29"/>
  <c r="F42" i="29"/>
  <c r="F41" i="29"/>
  <c r="H102" i="29"/>
  <c r="H79" i="29"/>
  <c r="H69" i="29"/>
  <c r="K59" i="29"/>
  <c r="I59" i="29"/>
  <c r="F48" i="29"/>
  <c r="H37" i="29"/>
  <c r="H106" i="29"/>
  <c r="H81" i="29"/>
  <c r="H77" i="29"/>
  <c r="F69" i="29"/>
  <c r="H65" i="29"/>
  <c r="H52" i="29"/>
  <c r="H46" i="29"/>
  <c r="F37" i="29"/>
  <c r="H90" i="29"/>
  <c r="K85" i="29"/>
  <c r="I85" i="29"/>
  <c r="K84" i="29"/>
  <c r="K83" i="29"/>
  <c r="I83" i="29"/>
  <c r="K82" i="29"/>
  <c r="F81" i="29"/>
  <c r="I80" i="29"/>
  <c r="F79" i="29"/>
  <c r="H75" i="29"/>
  <c r="K69" i="29"/>
  <c r="I69" i="29"/>
  <c r="F67" i="29"/>
  <c r="I66" i="29"/>
  <c r="F65" i="29"/>
  <c r="H54" i="29"/>
  <c r="K48" i="29"/>
  <c r="I48" i="29"/>
  <c r="K47" i="29"/>
  <c r="F46" i="29"/>
  <c r="H39" i="29"/>
  <c r="H33" i="29"/>
  <c r="H27" i="29"/>
  <c r="I26" i="29"/>
  <c r="F25" i="29"/>
  <c r="I24" i="29"/>
  <c r="F23" i="29"/>
  <c r="I22" i="29"/>
  <c r="F104" i="29"/>
  <c r="I103" i="29"/>
  <c r="F102" i="29"/>
  <c r="H92" i="29"/>
  <c r="H88" i="29"/>
  <c r="H87" i="29"/>
  <c r="F77" i="29"/>
  <c r="I76" i="29"/>
  <c r="F75" i="29"/>
  <c r="H71" i="29"/>
  <c r="H63" i="29"/>
  <c r="F54" i="29"/>
  <c r="I53" i="29"/>
  <c r="F52" i="29"/>
  <c r="K44" i="29"/>
  <c r="I44" i="29"/>
  <c r="K43" i="29"/>
  <c r="K42" i="29"/>
  <c r="I42" i="29"/>
  <c r="K41" i="29"/>
  <c r="I41" i="29"/>
  <c r="K40" i="29"/>
  <c r="F39" i="29"/>
  <c r="H35" i="29"/>
  <c r="K31" i="29"/>
  <c r="I31" i="29"/>
  <c r="K30" i="29"/>
  <c r="K29" i="29"/>
  <c r="I29" i="29"/>
  <c r="K28" i="29"/>
  <c r="F27" i="29"/>
  <c r="K26" i="29"/>
  <c r="K25" i="29"/>
  <c r="I25" i="29"/>
  <c r="K24" i="29"/>
  <c r="K23" i="29"/>
  <c r="I23" i="29"/>
  <c r="K22" i="29"/>
  <c r="I107" i="29"/>
  <c r="F106" i="29"/>
  <c r="C93" i="29"/>
  <c r="K37" i="29"/>
  <c r="I37" i="29"/>
  <c r="K36" i="29"/>
  <c r="F35" i="29"/>
  <c r="I34" i="29"/>
  <c r="F33" i="29"/>
  <c r="K104" i="29"/>
  <c r="I104" i="29"/>
  <c r="K103" i="29"/>
  <c r="K102" i="29"/>
  <c r="I102" i="29"/>
  <c r="K101" i="29"/>
  <c r="F100" i="29"/>
  <c r="I99" i="29"/>
  <c r="F98" i="29"/>
  <c r="I97" i="29"/>
  <c r="F96" i="29"/>
  <c r="I95" i="29"/>
  <c r="F94" i="29"/>
  <c r="I93" i="29"/>
  <c r="F92" i="29"/>
  <c r="I91" i="29"/>
  <c r="F90" i="29"/>
  <c r="I89" i="29"/>
  <c r="F88" i="29"/>
  <c r="F87" i="29"/>
  <c r="K77" i="29"/>
  <c r="I77" i="29"/>
  <c r="K76" i="29"/>
  <c r="K75" i="29"/>
  <c r="I75" i="29"/>
  <c r="K74" i="29"/>
  <c r="F73" i="29"/>
  <c r="I72" i="29"/>
  <c r="F71" i="29"/>
  <c r="K65" i="29"/>
  <c r="I65" i="29"/>
  <c r="H61" i="29"/>
  <c r="K54" i="29"/>
  <c r="I54" i="29"/>
  <c r="K53" i="29"/>
  <c r="K52" i="29"/>
  <c r="I52" i="29"/>
  <c r="K51" i="29"/>
  <c r="H50" i="29"/>
  <c r="C94" i="29"/>
  <c r="C91" i="29"/>
  <c r="C89" i="29"/>
  <c r="C88" i="29"/>
  <c r="K94" i="29"/>
  <c r="I94" i="29"/>
  <c r="K93" i="29"/>
  <c r="K92" i="29"/>
  <c r="I92" i="29"/>
  <c r="K91" i="29"/>
  <c r="K90" i="29"/>
  <c r="I90" i="29"/>
  <c r="K89" i="29"/>
  <c r="K88" i="29"/>
  <c r="I88" i="29"/>
  <c r="K87" i="29"/>
  <c r="I87" i="29"/>
  <c r="K86" i="29"/>
  <c r="C85" i="29"/>
  <c r="C83" i="29"/>
  <c r="K81" i="29"/>
  <c r="I81" i="29"/>
  <c r="K80" i="29"/>
  <c r="K79" i="29"/>
  <c r="I79" i="29"/>
  <c r="K78" i="29"/>
  <c r="C77" i="29"/>
  <c r="C75" i="29"/>
  <c r="K73" i="29"/>
  <c r="I73" i="29"/>
  <c r="K72" i="29"/>
  <c r="K71" i="29"/>
  <c r="I71" i="29"/>
  <c r="K70" i="29"/>
  <c r="C69" i="29"/>
  <c r="K67" i="29"/>
  <c r="I67" i="29"/>
  <c r="K66" i="29"/>
  <c r="C63" i="29"/>
  <c r="I63" i="29"/>
  <c r="K63" i="29"/>
  <c r="K62" i="29"/>
  <c r="C92" i="29"/>
  <c r="C90" i="29"/>
  <c r="C81" i="29"/>
  <c r="C79" i="29"/>
  <c r="C73" i="29"/>
  <c r="C71" i="29"/>
  <c r="C67" i="29"/>
  <c r="C61" i="29"/>
  <c r="I61" i="29"/>
  <c r="K61" i="29"/>
  <c r="D55" i="29"/>
  <c r="H55" i="29"/>
  <c r="C50" i="29"/>
  <c r="I50" i="29"/>
  <c r="K50" i="29"/>
  <c r="C46" i="29"/>
  <c r="C39" i="29"/>
  <c r="C35" i="29"/>
  <c r="C33" i="29"/>
  <c r="C27" i="29"/>
  <c r="C26" i="29"/>
  <c r="C25" i="29"/>
  <c r="C24" i="29"/>
  <c r="C23" i="29"/>
  <c r="C22" i="29"/>
  <c r="K107" i="29"/>
  <c r="K106" i="29"/>
  <c r="I106" i="29"/>
  <c r="K105" i="29"/>
  <c r="C104" i="29"/>
  <c r="C102" i="29"/>
  <c r="K100" i="29"/>
  <c r="I100" i="29"/>
  <c r="K99" i="29"/>
  <c r="K98" i="29"/>
  <c r="I98" i="29"/>
  <c r="K97" i="29"/>
  <c r="K96" i="29"/>
  <c r="I96" i="29"/>
  <c r="K95" i="29"/>
  <c r="C65" i="29"/>
  <c r="C59" i="29"/>
  <c r="C58" i="29"/>
  <c r="C57" i="29"/>
  <c r="C56" i="29"/>
  <c r="C54" i="29"/>
  <c r="C52" i="29"/>
  <c r="C48" i="29"/>
  <c r="K46" i="29"/>
  <c r="I46" i="29"/>
  <c r="C44" i="29"/>
  <c r="C43" i="29"/>
  <c r="C42" i="29"/>
  <c r="C41" i="29"/>
  <c r="K39" i="29"/>
  <c r="I39" i="29"/>
  <c r="C37" i="29"/>
  <c r="K35" i="29"/>
  <c r="I35" i="29"/>
  <c r="K34" i="29"/>
  <c r="K33" i="29"/>
  <c r="I33" i="29"/>
  <c r="K32" i="29"/>
  <c r="C31" i="29"/>
  <c r="C29" i="29"/>
  <c r="K27" i="29"/>
  <c r="I27" i="29"/>
  <c r="C106" i="29"/>
  <c r="C100" i="29"/>
  <c r="C99" i="29"/>
  <c r="C98" i="29"/>
  <c r="C97" i="29"/>
  <c r="C96" i="29"/>
  <c r="C95" i="29"/>
  <c r="D107" i="29"/>
  <c r="C107" i="29" s="1"/>
  <c r="F107" i="29"/>
  <c r="H107" i="29"/>
  <c r="I105" i="29"/>
  <c r="D103" i="29"/>
  <c r="C103" i="29" s="1"/>
  <c r="F103" i="29"/>
  <c r="H103" i="29"/>
  <c r="I101" i="29"/>
  <c r="D105" i="29"/>
  <c r="C105" i="29" s="1"/>
  <c r="F105" i="29"/>
  <c r="H105" i="29"/>
  <c r="D101" i="29"/>
  <c r="C101" i="29" s="1"/>
  <c r="F101" i="29"/>
  <c r="H101" i="29"/>
  <c r="H99" i="29"/>
  <c r="F99" i="29"/>
  <c r="H97" i="29"/>
  <c r="F97" i="29"/>
  <c r="H95" i="29"/>
  <c r="F95" i="29"/>
  <c r="H93" i="29"/>
  <c r="F93" i="29"/>
  <c r="H91" i="29"/>
  <c r="F91" i="29"/>
  <c r="H89" i="29"/>
  <c r="F89" i="29"/>
  <c r="C87" i="29"/>
  <c r="I86" i="29"/>
  <c r="D84" i="29"/>
  <c r="C84" i="29" s="1"/>
  <c r="F84" i="29"/>
  <c r="H84" i="29"/>
  <c r="I82" i="29"/>
  <c r="D80" i="29"/>
  <c r="C80" i="29" s="1"/>
  <c r="F80" i="29"/>
  <c r="H80" i="29"/>
  <c r="I78" i="29"/>
  <c r="D76" i="29"/>
  <c r="C76" i="29" s="1"/>
  <c r="F76" i="29"/>
  <c r="H76" i="29"/>
  <c r="I74" i="29"/>
  <c r="D72" i="29"/>
  <c r="C72" i="29" s="1"/>
  <c r="F72" i="29"/>
  <c r="H72" i="29"/>
  <c r="I70" i="29"/>
  <c r="D68" i="29"/>
  <c r="F68" i="29"/>
  <c r="H68" i="29"/>
  <c r="D64" i="29"/>
  <c r="F64" i="29"/>
  <c r="H64" i="29"/>
  <c r="D60" i="29"/>
  <c r="F60" i="29"/>
  <c r="H60" i="29"/>
  <c r="D86" i="29"/>
  <c r="C86" i="29" s="1"/>
  <c r="F86" i="29"/>
  <c r="H86" i="29"/>
  <c r="D82" i="29"/>
  <c r="C82" i="29" s="1"/>
  <c r="F82" i="29"/>
  <c r="H82" i="29"/>
  <c r="D78" i="29"/>
  <c r="C78" i="29" s="1"/>
  <c r="F78" i="29"/>
  <c r="H78" i="29"/>
  <c r="D74" i="29"/>
  <c r="C74" i="29" s="1"/>
  <c r="F74" i="29"/>
  <c r="H74" i="29"/>
  <c r="D70" i="29"/>
  <c r="C70" i="29" s="1"/>
  <c r="F70" i="29"/>
  <c r="H70" i="29"/>
  <c r="I68" i="29"/>
  <c r="D66" i="29"/>
  <c r="C66" i="29" s="1"/>
  <c r="F66" i="29"/>
  <c r="H66" i="29"/>
  <c r="I64" i="29"/>
  <c r="D62" i="29"/>
  <c r="C62" i="29" s="1"/>
  <c r="F62" i="29"/>
  <c r="H62" i="29"/>
  <c r="I60" i="29"/>
  <c r="H58" i="29"/>
  <c r="F58" i="29"/>
  <c r="H56" i="29"/>
  <c r="F56" i="29"/>
  <c r="K55" i="29"/>
  <c r="I55" i="29"/>
  <c r="D53" i="29"/>
  <c r="C53" i="29" s="1"/>
  <c r="F53" i="29"/>
  <c r="H53" i="29"/>
  <c r="I51" i="29"/>
  <c r="D49" i="29"/>
  <c r="F49" i="29"/>
  <c r="H49" i="29"/>
  <c r="I47" i="29"/>
  <c r="D45" i="29"/>
  <c r="F45" i="29"/>
  <c r="H45" i="29"/>
  <c r="D51" i="29"/>
  <c r="C51" i="29" s="1"/>
  <c r="F51" i="29"/>
  <c r="H51" i="29"/>
  <c r="I49" i="29"/>
  <c r="D47" i="29"/>
  <c r="C47" i="29" s="1"/>
  <c r="F47" i="29"/>
  <c r="H47" i="29"/>
  <c r="I45" i="29"/>
  <c r="I40" i="29"/>
  <c r="D38" i="29"/>
  <c r="F38" i="29"/>
  <c r="H38" i="29"/>
  <c r="I36" i="29"/>
  <c r="D34" i="29"/>
  <c r="C34" i="29" s="1"/>
  <c r="F34" i="29"/>
  <c r="H34" i="29"/>
  <c r="I32" i="29"/>
  <c r="D30" i="29"/>
  <c r="C30" i="29" s="1"/>
  <c r="F30" i="29"/>
  <c r="H30" i="29"/>
  <c r="I28" i="29"/>
  <c r="H43" i="29"/>
  <c r="F43" i="29"/>
  <c r="D40" i="29"/>
  <c r="C40" i="29" s="1"/>
  <c r="F40" i="29"/>
  <c r="H40" i="29"/>
  <c r="I38" i="29"/>
  <c r="D36" i="29"/>
  <c r="C36" i="29" s="1"/>
  <c r="F36" i="29"/>
  <c r="H36" i="29"/>
  <c r="D32" i="29"/>
  <c r="C32" i="29" s="1"/>
  <c r="F32" i="29"/>
  <c r="H32" i="29"/>
  <c r="D28" i="29"/>
  <c r="C28" i="29" s="1"/>
  <c r="F28" i="29"/>
  <c r="H28" i="29"/>
  <c r="H26" i="29"/>
  <c r="F26" i="29"/>
  <c r="H24" i="29"/>
  <c r="F24" i="29"/>
  <c r="H22" i="29"/>
  <c r="F22" i="29"/>
  <c r="D20" i="29"/>
  <c r="D16" i="29"/>
  <c r="D12" i="29"/>
  <c r="F18" i="29"/>
  <c r="F14" i="29"/>
  <c r="H20" i="29"/>
  <c r="H16" i="29"/>
  <c r="H12" i="29"/>
  <c r="D18" i="29"/>
  <c r="D14" i="29"/>
  <c r="F20" i="29"/>
  <c r="F16" i="29"/>
  <c r="F12" i="29"/>
  <c r="H18" i="29"/>
  <c r="H14" i="29"/>
  <c r="H10" i="29"/>
  <c r="K21" i="29"/>
  <c r="I21" i="29"/>
  <c r="H21" i="29"/>
  <c r="F21" i="29"/>
  <c r="D21" i="29"/>
  <c r="C21" i="29" s="1"/>
  <c r="K19" i="29"/>
  <c r="I19" i="29"/>
  <c r="H19" i="29"/>
  <c r="F19" i="29"/>
  <c r="D19" i="29"/>
  <c r="K17" i="29"/>
  <c r="I17" i="29"/>
  <c r="H17" i="29"/>
  <c r="F17" i="29"/>
  <c r="D17" i="29"/>
  <c r="C17" i="29" s="1"/>
  <c r="K15" i="29"/>
  <c r="I15" i="29"/>
  <c r="H15" i="29"/>
  <c r="F15" i="29"/>
  <c r="D15" i="29"/>
  <c r="K13" i="29"/>
  <c r="I13" i="29"/>
  <c r="H13" i="29"/>
  <c r="F13" i="29"/>
  <c r="D13" i="29"/>
  <c r="C13" i="29" s="1"/>
  <c r="K11" i="29"/>
  <c r="I11" i="29"/>
  <c r="H11" i="29"/>
  <c r="F11" i="29"/>
  <c r="D11" i="29"/>
  <c r="K9" i="29"/>
  <c r="H9" i="29"/>
  <c r="I20" i="29"/>
  <c r="I18" i="29"/>
  <c r="I16" i="29"/>
  <c r="I14" i="29"/>
  <c r="I12" i="29"/>
  <c r="AC2" i="20"/>
  <c r="AB2" i="20"/>
  <c r="AA2" i="20"/>
  <c r="Z2" i="20"/>
  <c r="Y2" i="20"/>
  <c r="X2" i="20"/>
  <c r="W2" i="20"/>
  <c r="V2" i="20"/>
  <c r="U2" i="20"/>
  <c r="T2" i="20"/>
  <c r="S2" i="20"/>
  <c r="R2" i="20"/>
  <c r="Q2" i="20"/>
  <c r="P2" i="20"/>
  <c r="O2" i="20"/>
  <c r="N2" i="20"/>
  <c r="M2" i="20"/>
  <c r="L2" i="20"/>
  <c r="K2" i="20"/>
  <c r="G2" i="20"/>
  <c r="F2" i="20"/>
  <c r="E2" i="20"/>
  <c r="D2" i="20"/>
  <c r="C2" i="20"/>
  <c r="B2" i="20"/>
  <c r="A2" i="20"/>
  <c r="A2" i="24"/>
  <c r="P2" i="24"/>
  <c r="O2" i="24"/>
  <c r="N2" i="24"/>
  <c r="M2" i="24"/>
  <c r="L2" i="24"/>
  <c r="K2" i="24"/>
  <c r="J2" i="24"/>
  <c r="I2" i="24"/>
  <c r="H2" i="24"/>
  <c r="G2" i="24"/>
  <c r="F2" i="24"/>
  <c r="E2" i="24"/>
  <c r="D2" i="24"/>
  <c r="B2" i="24"/>
  <c r="A2" i="27"/>
  <c r="L2" i="27"/>
  <c r="K2" i="27"/>
  <c r="J2" i="27"/>
  <c r="I2" i="27"/>
  <c r="H2" i="27"/>
  <c r="G2" i="27"/>
  <c r="F2" i="27"/>
  <c r="E2" i="27"/>
  <c r="D2" i="27"/>
  <c r="C2" i="27"/>
  <c r="B2" i="27"/>
  <c r="I7" i="24" l="1"/>
  <c r="H7" i="24" s="1"/>
  <c r="I9" i="24"/>
  <c r="H9" i="24" s="1"/>
  <c r="I8" i="24"/>
  <c r="H8" i="24" s="1"/>
  <c r="I6" i="24"/>
  <c r="H6" i="24" s="1"/>
  <c r="I10" i="24"/>
  <c r="H10" i="24" s="1"/>
  <c r="L57" i="29"/>
  <c r="N57" i="29" s="1"/>
  <c r="L48" i="29"/>
  <c r="N48" i="29" s="1"/>
  <c r="L85" i="29"/>
  <c r="N85" i="29" s="1"/>
  <c r="L42" i="29"/>
  <c r="N42" i="29" s="1"/>
  <c r="L59" i="29"/>
  <c r="N59" i="29" s="1"/>
  <c r="L29" i="29"/>
  <c r="L69" i="29"/>
  <c r="L23" i="29"/>
  <c r="N23" i="29" s="1"/>
  <c r="L44" i="29"/>
  <c r="N44" i="29" s="1"/>
  <c r="L52" i="29"/>
  <c r="N52" i="29" s="1"/>
  <c r="L54" i="29"/>
  <c r="L25" i="29"/>
  <c r="L31" i="29"/>
  <c r="N31" i="29" s="1"/>
  <c r="L83" i="29"/>
  <c r="L92" i="29"/>
  <c r="N92" i="29" s="1"/>
  <c r="C55" i="29"/>
  <c r="L90" i="29"/>
  <c r="L94" i="29"/>
  <c r="N94" i="29" s="1"/>
  <c r="L35" i="29"/>
  <c r="L39" i="29"/>
  <c r="L96" i="29"/>
  <c r="N96" i="29" s="1"/>
  <c r="L106" i="29"/>
  <c r="N106" i="29" s="1"/>
  <c r="L53" i="29"/>
  <c r="N53" i="29" s="1"/>
  <c r="L103" i="29"/>
  <c r="N103" i="29" s="1"/>
  <c r="L65" i="29"/>
  <c r="L41" i="29"/>
  <c r="L32" i="29"/>
  <c r="L33" i="29"/>
  <c r="N33" i="29" s="1"/>
  <c r="L100" i="29"/>
  <c r="L76" i="29"/>
  <c r="N76" i="29" s="1"/>
  <c r="L84" i="29"/>
  <c r="N84" i="29" s="1"/>
  <c r="L97" i="29"/>
  <c r="N97" i="29" s="1"/>
  <c r="L50" i="29"/>
  <c r="L63" i="29"/>
  <c r="L67" i="29"/>
  <c r="L88" i="29"/>
  <c r="N88" i="29" s="1"/>
  <c r="L75" i="29"/>
  <c r="L77" i="29"/>
  <c r="L102" i="29"/>
  <c r="L104" i="29"/>
  <c r="L61" i="29"/>
  <c r="N61" i="29" s="1"/>
  <c r="L37" i="29"/>
  <c r="L34" i="29"/>
  <c r="N34" i="29" s="1"/>
  <c r="L56" i="29"/>
  <c r="N56" i="29" s="1"/>
  <c r="L62" i="29"/>
  <c r="N62" i="29" s="1"/>
  <c r="L66" i="29"/>
  <c r="L70" i="29"/>
  <c r="L78" i="29"/>
  <c r="N78" i="29" s="1"/>
  <c r="L86" i="29"/>
  <c r="L46" i="29"/>
  <c r="L98" i="29"/>
  <c r="L71" i="29"/>
  <c r="L73" i="29"/>
  <c r="L79" i="29"/>
  <c r="L81" i="29"/>
  <c r="L87" i="29"/>
  <c r="L22" i="29"/>
  <c r="N22" i="29" s="1"/>
  <c r="L26" i="29"/>
  <c r="L91" i="29"/>
  <c r="N91" i="29" s="1"/>
  <c r="L27" i="29"/>
  <c r="L105" i="29"/>
  <c r="L107" i="29"/>
  <c r="L95" i="29"/>
  <c r="L99" i="29"/>
  <c r="L101" i="29"/>
  <c r="L24" i="29"/>
  <c r="L28" i="29"/>
  <c r="L36" i="29"/>
  <c r="L40" i="29"/>
  <c r="L43" i="29"/>
  <c r="L30" i="29"/>
  <c r="L38" i="29"/>
  <c r="C38" i="29"/>
  <c r="L47" i="29"/>
  <c r="L51" i="29"/>
  <c r="L49" i="29"/>
  <c r="C49" i="29"/>
  <c r="L55" i="29"/>
  <c r="L60" i="29"/>
  <c r="C60" i="29"/>
  <c r="L68" i="29"/>
  <c r="C68" i="29"/>
  <c r="L45" i="29"/>
  <c r="C45" i="29"/>
  <c r="L58" i="29"/>
  <c r="L74" i="29"/>
  <c r="L82" i="29"/>
  <c r="L64" i="29"/>
  <c r="C64" i="29"/>
  <c r="L72" i="29"/>
  <c r="L80" i="29"/>
  <c r="L89" i="29"/>
  <c r="L93" i="29"/>
  <c r="L12" i="29"/>
  <c r="L16" i="29"/>
  <c r="N16" i="29" s="1"/>
  <c r="L20" i="29"/>
  <c r="L14" i="29"/>
  <c r="N14" i="29" s="1"/>
  <c r="L18" i="29"/>
  <c r="G4" i="29"/>
  <c r="C11" i="29"/>
  <c r="L11" i="29"/>
  <c r="C15" i="29"/>
  <c r="L15" i="29"/>
  <c r="C19" i="29"/>
  <c r="C14" i="29"/>
  <c r="C12" i="29"/>
  <c r="C20" i="29"/>
  <c r="E4" i="29"/>
  <c r="C18" i="29"/>
  <c r="C16" i="29"/>
  <c r="L19" i="29"/>
  <c r="L13" i="29"/>
  <c r="L17" i="29"/>
  <c r="L21" i="29"/>
  <c r="X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 i="27"/>
  <c r="N83" i="29" l="1"/>
  <c r="N69" i="29"/>
  <c r="N54" i="29"/>
  <c r="N29" i="29"/>
  <c r="N20" i="29"/>
  <c r="N12" i="29"/>
  <c r="N90" i="29"/>
  <c r="N86" i="29"/>
  <c r="N25" i="29"/>
  <c r="N32" i="29"/>
  <c r="N66" i="29"/>
  <c r="N70" i="29"/>
  <c r="N15" i="29"/>
  <c r="N26" i="29"/>
  <c r="N50" i="29"/>
  <c r="N65" i="29"/>
  <c r="N39" i="29"/>
  <c r="N35" i="29"/>
  <c r="N63" i="29"/>
  <c r="N100" i="29"/>
  <c r="N41" i="29"/>
  <c r="N104" i="29"/>
  <c r="N77" i="29"/>
  <c r="N37" i="29"/>
  <c r="N102" i="29"/>
  <c r="N75" i="29"/>
  <c r="N67" i="29"/>
  <c r="N87" i="29"/>
  <c r="N79" i="29"/>
  <c r="N71" i="29"/>
  <c r="N46" i="29"/>
  <c r="N27" i="29"/>
  <c r="N81" i="29"/>
  <c r="N73" i="29"/>
  <c r="N98" i="29"/>
  <c r="N99" i="29"/>
  <c r="N101" i="29"/>
  <c r="N95" i="29"/>
  <c r="N107" i="29"/>
  <c r="N105" i="29"/>
  <c r="N89" i="29"/>
  <c r="N80" i="29"/>
  <c r="N72" i="29"/>
  <c r="N64" i="29"/>
  <c r="N82" i="29"/>
  <c r="N74" i="29"/>
  <c r="N43" i="29"/>
  <c r="N40" i="29"/>
  <c r="N36" i="29"/>
  <c r="N28" i="29"/>
  <c r="N93" i="29"/>
  <c r="N58" i="29"/>
  <c r="N45" i="29"/>
  <c r="N68" i="29"/>
  <c r="N60" i="29"/>
  <c r="N55" i="29"/>
  <c r="N49" i="29"/>
  <c r="N51" i="29"/>
  <c r="N47" i="29"/>
  <c r="N38" i="29"/>
  <c r="N30" i="29"/>
  <c r="N24" i="29"/>
  <c r="N18" i="29"/>
  <c r="N11" i="29"/>
  <c r="N21" i="29"/>
  <c r="N13" i="29"/>
  <c r="N19" i="29"/>
  <c r="N17" i="29"/>
  <c r="J4" i="29" l="1"/>
  <c r="H4" i="21"/>
  <c r="M48" i="29" l="1"/>
  <c r="O48" i="29" s="1"/>
  <c r="M59" i="29"/>
  <c r="O59" i="29" s="1"/>
  <c r="M85" i="29"/>
  <c r="O85" i="29" s="1"/>
  <c r="M42" i="29"/>
  <c r="O42" i="29" s="1"/>
  <c r="M57" i="29"/>
  <c r="O57" i="29" s="1"/>
  <c r="M17" i="29"/>
  <c r="O17" i="29" s="1"/>
  <c r="M21" i="29"/>
  <c r="O21" i="29" s="1"/>
  <c r="M18" i="29"/>
  <c r="O18" i="29" s="1"/>
  <c r="M16" i="29"/>
  <c r="O16" i="29" s="1"/>
  <c r="M70" i="29"/>
  <c r="O70" i="29" s="1"/>
  <c r="M32" i="29"/>
  <c r="O32" i="29" s="1"/>
  <c r="M90" i="29"/>
  <c r="O90" i="29" s="1"/>
  <c r="M25" i="29"/>
  <c r="O25" i="29" s="1"/>
  <c r="M69" i="29"/>
  <c r="O69" i="29" s="1"/>
  <c r="M11" i="29"/>
  <c r="O11" i="29" s="1"/>
  <c r="M20" i="29"/>
  <c r="O20" i="29" s="1"/>
  <c r="M26" i="29"/>
  <c r="O26" i="29" s="1"/>
  <c r="M63" i="29"/>
  <c r="O63" i="29" s="1"/>
  <c r="M23" i="29"/>
  <c r="O23" i="29" s="1"/>
  <c r="M92" i="29"/>
  <c r="O92" i="29" s="1"/>
  <c r="M61" i="29"/>
  <c r="O61" i="29" s="1"/>
  <c r="M106" i="29"/>
  <c r="O106" i="29" s="1"/>
  <c r="M53" i="29"/>
  <c r="O53" i="29" s="1"/>
  <c r="M97" i="29"/>
  <c r="O97" i="29" s="1"/>
  <c r="M34" i="29"/>
  <c r="O34" i="29" s="1"/>
  <c r="M62" i="29"/>
  <c r="O62" i="29" s="1"/>
  <c r="M22" i="29"/>
  <c r="O22" i="29" s="1"/>
  <c r="M78" i="29"/>
  <c r="O78" i="29" s="1"/>
  <c r="M99" i="29"/>
  <c r="O99" i="29" s="1"/>
  <c r="M101" i="29"/>
  <c r="O101" i="29" s="1"/>
  <c r="M107" i="29"/>
  <c r="O107" i="29" s="1"/>
  <c r="M105" i="29"/>
  <c r="O105" i="29" s="1"/>
  <c r="M80" i="29"/>
  <c r="O80" i="29" s="1"/>
  <c r="M72" i="29"/>
  <c r="O72" i="29" s="1"/>
  <c r="M64" i="29"/>
  <c r="O64" i="29" s="1"/>
  <c r="M82" i="29"/>
  <c r="O82" i="29" s="1"/>
  <c r="M74" i="29"/>
  <c r="O74" i="29" s="1"/>
  <c r="M43" i="29"/>
  <c r="O43" i="29" s="1"/>
  <c r="M36" i="29"/>
  <c r="O36" i="29" s="1"/>
  <c r="M28" i="29"/>
  <c r="O28" i="29" s="1"/>
  <c r="M93" i="29"/>
  <c r="O93" i="29" s="1"/>
  <c r="M45" i="29"/>
  <c r="O45" i="29" s="1"/>
  <c r="M68" i="29"/>
  <c r="O68" i="29" s="1"/>
  <c r="M60" i="29"/>
  <c r="O60" i="29" s="1"/>
  <c r="M55" i="29"/>
  <c r="O55" i="29" s="1"/>
  <c r="M49" i="29"/>
  <c r="O49" i="29" s="1"/>
  <c r="M51" i="29"/>
  <c r="O51" i="29" s="1"/>
  <c r="M47" i="29"/>
  <c r="O47" i="29" s="1"/>
  <c r="M38" i="29"/>
  <c r="O38" i="29" s="1"/>
  <c r="M30" i="29"/>
  <c r="O30" i="29" s="1"/>
  <c r="M103" i="29"/>
  <c r="O103" i="29" s="1"/>
  <c r="M33" i="29"/>
  <c r="O33" i="29" s="1"/>
  <c r="M56" i="29"/>
  <c r="O56" i="29" s="1"/>
  <c r="M35" i="29"/>
  <c r="O35" i="29" s="1"/>
  <c r="M100" i="29"/>
  <c r="O100" i="29" s="1"/>
  <c r="M41" i="29"/>
  <c r="O41" i="29" s="1"/>
  <c r="M77" i="29"/>
  <c r="O77" i="29" s="1"/>
  <c r="M75" i="29"/>
  <c r="O75" i="29" s="1"/>
  <c r="M87" i="29"/>
  <c r="O87" i="29" s="1"/>
  <c r="M79" i="29"/>
  <c r="O79" i="29" s="1"/>
  <c r="M73" i="29"/>
  <c r="O73" i="29" s="1"/>
  <c r="M89" i="29"/>
  <c r="O89" i="29" s="1"/>
  <c r="M40" i="29"/>
  <c r="O40" i="29" s="1"/>
  <c r="M19" i="29"/>
  <c r="O19" i="29" s="1"/>
  <c r="M13" i="29"/>
  <c r="O13" i="29" s="1"/>
  <c r="M86" i="29"/>
  <c r="O86" i="29" s="1"/>
  <c r="M50" i="29"/>
  <c r="O50" i="29" s="1"/>
  <c r="M65" i="29"/>
  <c r="O65" i="29" s="1"/>
  <c r="M83" i="29"/>
  <c r="O83" i="29" s="1"/>
  <c r="M54" i="29"/>
  <c r="O54" i="29" s="1"/>
  <c r="M15" i="29"/>
  <c r="O15" i="29" s="1"/>
  <c r="M14" i="29"/>
  <c r="O14" i="29" s="1"/>
  <c r="M12" i="29"/>
  <c r="O12" i="29" s="1"/>
  <c r="M66" i="29"/>
  <c r="O66" i="29" s="1"/>
  <c r="M52" i="29"/>
  <c r="O52" i="29" s="1"/>
  <c r="M29" i="29"/>
  <c r="O29" i="29" s="1"/>
  <c r="M31" i="29"/>
  <c r="O31" i="29" s="1"/>
  <c r="M44" i="29"/>
  <c r="O44" i="29" s="1"/>
  <c r="M94" i="29"/>
  <c r="O94" i="29" s="1"/>
  <c r="M76" i="29"/>
  <c r="O76" i="29" s="1"/>
  <c r="M96" i="29"/>
  <c r="O96" i="29" s="1"/>
  <c r="M84" i="29"/>
  <c r="O84" i="29" s="1"/>
  <c r="M88" i="29"/>
  <c r="O88" i="29" s="1"/>
  <c r="M91" i="29"/>
  <c r="O91" i="29" s="1"/>
  <c r="M39" i="29"/>
  <c r="O39" i="29" s="1"/>
  <c r="M104" i="29"/>
  <c r="O104" i="29" s="1"/>
  <c r="M37" i="29"/>
  <c r="O37" i="29" s="1"/>
  <c r="M102" i="29"/>
  <c r="O102" i="29" s="1"/>
  <c r="M67" i="29"/>
  <c r="O67" i="29" s="1"/>
  <c r="M71" i="29"/>
  <c r="O71" i="29" s="1"/>
  <c r="M46" i="29"/>
  <c r="O46" i="29" s="1"/>
  <c r="M27" i="29"/>
  <c r="O27" i="29" s="1"/>
  <c r="M81" i="29"/>
  <c r="O81" i="29" s="1"/>
  <c r="M98" i="29"/>
  <c r="O98" i="29" s="1"/>
  <c r="M95" i="29"/>
  <c r="O95" i="29" s="1"/>
  <c r="M58" i="29"/>
  <c r="O58" i="29" s="1"/>
  <c r="M24" i="29"/>
  <c r="O24" i="29" s="1"/>
  <c r="H8" i="29" l="1"/>
  <c r="H4" i="29" s="1"/>
  <c r="K8" i="29"/>
  <c r="K4" i="29" s="1"/>
  <c r="L204" i="20" l="1"/>
  <c r="K204" i="20"/>
  <c r="M204" i="20" s="1"/>
  <c r="N204" i="20" s="1"/>
  <c r="O204" i="20" s="1"/>
  <c r="L202" i="20"/>
  <c r="K202" i="20"/>
  <c r="M202" i="20" s="1"/>
  <c r="N202" i="20" s="1"/>
  <c r="O202" i="20" s="1"/>
  <c r="L201" i="20"/>
  <c r="K201" i="20"/>
  <c r="M201" i="20" s="1"/>
  <c r="N201" i="20" s="1"/>
  <c r="O201" i="20" s="1"/>
  <c r="L200" i="20"/>
  <c r="K200" i="20"/>
  <c r="M200" i="20" s="1"/>
  <c r="N200" i="20" s="1"/>
  <c r="O200" i="20" s="1"/>
  <c r="L199" i="20"/>
  <c r="K199" i="20"/>
  <c r="M199" i="20" s="1"/>
  <c r="N199" i="20" s="1"/>
  <c r="O199" i="20" s="1"/>
  <c r="L198" i="20"/>
  <c r="K198" i="20"/>
  <c r="M198" i="20" s="1"/>
  <c r="N198" i="20" s="1"/>
  <c r="O198" i="20" s="1"/>
  <c r="L197" i="20"/>
  <c r="K197" i="20"/>
  <c r="M197" i="20" s="1"/>
  <c r="N197" i="20" s="1"/>
  <c r="O197" i="20" s="1"/>
  <c r="L196" i="20"/>
  <c r="K196" i="20"/>
  <c r="M196" i="20" s="1"/>
  <c r="N196" i="20" s="1"/>
  <c r="O196" i="20" s="1"/>
  <c r="L195" i="20"/>
  <c r="K195" i="20"/>
  <c r="M195" i="20" s="1"/>
  <c r="N195" i="20" s="1"/>
  <c r="O195" i="20" s="1"/>
  <c r="L194" i="20"/>
  <c r="K194" i="20"/>
  <c r="M194" i="20" s="1"/>
  <c r="N194" i="20" s="1"/>
  <c r="O194" i="20" s="1"/>
  <c r="L193" i="20"/>
  <c r="K193" i="20"/>
  <c r="M193" i="20" s="1"/>
  <c r="N193" i="20" s="1"/>
  <c r="O193" i="20" s="1"/>
  <c r="L192" i="20"/>
  <c r="K192" i="20"/>
  <c r="M192" i="20" s="1"/>
  <c r="N192" i="20" s="1"/>
  <c r="O192" i="20" s="1"/>
  <c r="L191" i="20"/>
  <c r="K191" i="20"/>
  <c r="M191" i="20" s="1"/>
  <c r="N191" i="20" s="1"/>
  <c r="O191" i="20" s="1"/>
  <c r="L190" i="20"/>
  <c r="K190" i="20"/>
  <c r="M190" i="20" s="1"/>
  <c r="N190" i="20" s="1"/>
  <c r="O190" i="20" s="1"/>
  <c r="L189" i="20"/>
  <c r="K189" i="20"/>
  <c r="M189" i="20" s="1"/>
  <c r="N189" i="20" s="1"/>
  <c r="O189" i="20" s="1"/>
  <c r="L188" i="20"/>
  <c r="K188" i="20"/>
  <c r="M188" i="20" s="1"/>
  <c r="N188" i="20" s="1"/>
  <c r="O188" i="20" s="1"/>
  <c r="L187" i="20"/>
  <c r="K187" i="20"/>
  <c r="M187" i="20" s="1"/>
  <c r="N187" i="20" s="1"/>
  <c r="O187" i="20" s="1"/>
  <c r="L186" i="20"/>
  <c r="K186" i="20"/>
  <c r="M186" i="20" s="1"/>
  <c r="N186" i="20" s="1"/>
  <c r="O186" i="20" s="1"/>
  <c r="L185" i="20"/>
  <c r="K185" i="20"/>
  <c r="M185" i="20" s="1"/>
  <c r="N185" i="20" s="1"/>
  <c r="O185" i="20" s="1"/>
  <c r="L184" i="20"/>
  <c r="K184" i="20"/>
  <c r="M184" i="20" s="1"/>
  <c r="N184" i="20" s="1"/>
  <c r="O184" i="20" s="1"/>
  <c r="L183" i="20"/>
  <c r="K183" i="20"/>
  <c r="M183" i="20" s="1"/>
  <c r="N183" i="20" s="1"/>
  <c r="O183" i="20" s="1"/>
  <c r="L182" i="20"/>
  <c r="K182" i="20"/>
  <c r="M182" i="20" s="1"/>
  <c r="N182" i="20" s="1"/>
  <c r="O182" i="20" s="1"/>
  <c r="L181" i="20"/>
  <c r="K181" i="20"/>
  <c r="M181" i="20" s="1"/>
  <c r="N181" i="20" s="1"/>
  <c r="O181" i="20" s="1"/>
  <c r="L180" i="20"/>
  <c r="K180" i="20"/>
  <c r="M180" i="20" s="1"/>
  <c r="N180" i="20" s="1"/>
  <c r="O180" i="20" s="1"/>
  <c r="L179" i="20"/>
  <c r="K179" i="20"/>
  <c r="M179" i="20" s="1"/>
  <c r="N179" i="20" s="1"/>
  <c r="O179" i="20" s="1"/>
  <c r="L178" i="20"/>
  <c r="K178" i="20"/>
  <c r="M178" i="20" s="1"/>
  <c r="N178" i="20" s="1"/>
  <c r="O178" i="20" s="1"/>
  <c r="L177" i="20"/>
  <c r="K177" i="20"/>
  <c r="M177" i="20" s="1"/>
  <c r="N177" i="20" s="1"/>
  <c r="O177" i="20" s="1"/>
  <c r="L176" i="20"/>
  <c r="K176" i="20"/>
  <c r="M176" i="20" s="1"/>
  <c r="N176" i="20" s="1"/>
  <c r="O176" i="20" s="1"/>
  <c r="L175" i="20"/>
  <c r="K175" i="20"/>
  <c r="M175" i="20" s="1"/>
  <c r="N175" i="20" s="1"/>
  <c r="O175" i="20" s="1"/>
  <c r="L174" i="20"/>
  <c r="K174" i="20"/>
  <c r="M174" i="20" s="1"/>
  <c r="N174" i="20" s="1"/>
  <c r="O174" i="20" s="1"/>
  <c r="L173" i="20"/>
  <c r="K173" i="20"/>
  <c r="M173" i="20" s="1"/>
  <c r="N173" i="20" s="1"/>
  <c r="O173" i="20" s="1"/>
  <c r="L172" i="20"/>
  <c r="K172" i="20"/>
  <c r="M172" i="20" s="1"/>
  <c r="N172" i="20" s="1"/>
  <c r="O172" i="20" s="1"/>
  <c r="L171" i="20"/>
  <c r="K171" i="20"/>
  <c r="M171" i="20" s="1"/>
  <c r="N171" i="20" s="1"/>
  <c r="O171" i="20" s="1"/>
  <c r="L170" i="20"/>
  <c r="K170" i="20"/>
  <c r="M170" i="20" s="1"/>
  <c r="N170" i="20" s="1"/>
  <c r="O170" i="20" s="1"/>
  <c r="L169" i="20"/>
  <c r="K169" i="20"/>
  <c r="M169" i="20" s="1"/>
  <c r="N169" i="20" s="1"/>
  <c r="O169" i="20" s="1"/>
  <c r="L168" i="20"/>
  <c r="K168" i="20"/>
  <c r="M168" i="20" s="1"/>
  <c r="N168" i="20" s="1"/>
  <c r="O168" i="20" s="1"/>
  <c r="L167" i="20"/>
  <c r="K167" i="20"/>
  <c r="M167" i="20" s="1"/>
  <c r="N167" i="20" s="1"/>
  <c r="O167" i="20" s="1"/>
  <c r="L166" i="20"/>
  <c r="K166" i="20"/>
  <c r="M166" i="20" s="1"/>
  <c r="N166" i="20" s="1"/>
  <c r="O166" i="20" s="1"/>
  <c r="L165" i="20"/>
  <c r="K165" i="20"/>
  <c r="M165" i="20" s="1"/>
  <c r="N165" i="20" s="1"/>
  <c r="O165" i="20" s="1"/>
  <c r="L164" i="20"/>
  <c r="K164" i="20"/>
  <c r="M164" i="20" s="1"/>
  <c r="N164" i="20" s="1"/>
  <c r="O164" i="20" s="1"/>
  <c r="L163" i="20"/>
  <c r="K163" i="20"/>
  <c r="M163" i="20" s="1"/>
  <c r="N163" i="20" s="1"/>
  <c r="O163" i="20" s="1"/>
  <c r="L162" i="20"/>
  <c r="K162" i="20"/>
  <c r="M162" i="20" s="1"/>
  <c r="N162" i="20" s="1"/>
  <c r="O162" i="20" s="1"/>
  <c r="L161" i="20"/>
  <c r="K161" i="20"/>
  <c r="M161" i="20" s="1"/>
  <c r="N161" i="20" s="1"/>
  <c r="O161" i="20" s="1"/>
  <c r="L160" i="20"/>
  <c r="K160" i="20"/>
  <c r="M160" i="20" s="1"/>
  <c r="N160" i="20" s="1"/>
  <c r="O160" i="20" s="1"/>
  <c r="L159" i="20"/>
  <c r="K159" i="20"/>
  <c r="M159" i="20" s="1"/>
  <c r="N159" i="20" s="1"/>
  <c r="O159" i="20" s="1"/>
  <c r="L158" i="20"/>
  <c r="K158" i="20"/>
  <c r="M158" i="20" s="1"/>
  <c r="N158" i="20" s="1"/>
  <c r="O158" i="20" s="1"/>
  <c r="L157" i="20"/>
  <c r="K157" i="20"/>
  <c r="M157" i="20" s="1"/>
  <c r="N157" i="20" s="1"/>
  <c r="O157" i="20" s="1"/>
  <c r="L156" i="20"/>
  <c r="K156" i="20"/>
  <c r="M156" i="20" s="1"/>
  <c r="N156" i="20" s="1"/>
  <c r="O156" i="20" s="1"/>
  <c r="L155" i="20"/>
  <c r="K155" i="20"/>
  <c r="M155" i="20" s="1"/>
  <c r="N155" i="20" s="1"/>
  <c r="O155" i="20" s="1"/>
  <c r="L154" i="20"/>
  <c r="K154" i="20"/>
  <c r="M154" i="20" s="1"/>
  <c r="N154" i="20" s="1"/>
  <c r="O154" i="20" s="1"/>
  <c r="L153" i="20"/>
  <c r="K153" i="20"/>
  <c r="M153" i="20" s="1"/>
  <c r="N153" i="20" s="1"/>
  <c r="O153" i="20" s="1"/>
  <c r="L152" i="20"/>
  <c r="K152" i="20"/>
  <c r="M152" i="20" s="1"/>
  <c r="N152" i="20" s="1"/>
  <c r="O152" i="20" s="1"/>
  <c r="L151" i="20"/>
  <c r="K151" i="20"/>
  <c r="M151" i="20" s="1"/>
  <c r="N151" i="20" s="1"/>
  <c r="O151" i="20" s="1"/>
  <c r="L150" i="20"/>
  <c r="K150" i="20"/>
  <c r="M150" i="20" s="1"/>
  <c r="N150" i="20" s="1"/>
  <c r="O150" i="20" s="1"/>
  <c r="L149" i="20"/>
  <c r="K149" i="20"/>
  <c r="M149" i="20" s="1"/>
  <c r="N149" i="20" s="1"/>
  <c r="O149" i="20" s="1"/>
  <c r="L148" i="20"/>
  <c r="K148" i="20"/>
  <c r="M148" i="20" s="1"/>
  <c r="N148" i="20" s="1"/>
  <c r="O148" i="20" s="1"/>
  <c r="L147" i="20"/>
  <c r="K147" i="20"/>
  <c r="M147" i="20" s="1"/>
  <c r="N147" i="20" s="1"/>
  <c r="O147" i="20" s="1"/>
  <c r="L146" i="20"/>
  <c r="K146" i="20"/>
  <c r="M146" i="20" s="1"/>
  <c r="N146" i="20" s="1"/>
  <c r="O146" i="20" s="1"/>
  <c r="L145" i="20"/>
  <c r="K145" i="20"/>
  <c r="M145" i="20" s="1"/>
  <c r="N145" i="20" s="1"/>
  <c r="O145" i="20" s="1"/>
  <c r="L144" i="20"/>
  <c r="K144" i="20"/>
  <c r="M144" i="20" s="1"/>
  <c r="N144" i="20" s="1"/>
  <c r="O144" i="20" s="1"/>
  <c r="L143" i="20"/>
  <c r="K143" i="20"/>
  <c r="M143" i="20" s="1"/>
  <c r="N143" i="20" s="1"/>
  <c r="O143" i="20" s="1"/>
  <c r="L142" i="20"/>
  <c r="K142" i="20"/>
  <c r="M142" i="20" s="1"/>
  <c r="N142" i="20" s="1"/>
  <c r="O142" i="20" s="1"/>
  <c r="L141" i="20"/>
  <c r="K141" i="20"/>
  <c r="M141" i="20" s="1"/>
  <c r="N141" i="20" s="1"/>
  <c r="O141" i="20" s="1"/>
  <c r="L140" i="20"/>
  <c r="K140" i="20"/>
  <c r="M140" i="20" s="1"/>
  <c r="N140" i="20" s="1"/>
  <c r="O140" i="20" s="1"/>
  <c r="L139" i="20"/>
  <c r="K139" i="20"/>
  <c r="M139" i="20" s="1"/>
  <c r="N139" i="20" s="1"/>
  <c r="O139" i="20" s="1"/>
  <c r="L138" i="20"/>
  <c r="K138" i="20"/>
  <c r="M138" i="20" s="1"/>
  <c r="N138" i="20" s="1"/>
  <c r="O138" i="20" s="1"/>
  <c r="L137" i="20"/>
  <c r="K137" i="20"/>
  <c r="M137" i="20" s="1"/>
  <c r="N137" i="20" s="1"/>
  <c r="O137" i="20" s="1"/>
  <c r="L136" i="20"/>
  <c r="K136" i="20"/>
  <c r="M136" i="20" s="1"/>
  <c r="N136" i="20" s="1"/>
  <c r="O136" i="20" s="1"/>
  <c r="L135" i="20"/>
  <c r="K135" i="20"/>
  <c r="M135" i="20" s="1"/>
  <c r="N135" i="20" s="1"/>
  <c r="O135" i="20" s="1"/>
  <c r="L134" i="20"/>
  <c r="K134" i="20"/>
  <c r="M134" i="20" s="1"/>
  <c r="N134" i="20" s="1"/>
  <c r="O134" i="20" s="1"/>
  <c r="L133" i="20"/>
  <c r="K133" i="20"/>
  <c r="M133" i="20" s="1"/>
  <c r="N133" i="20" s="1"/>
  <c r="O133" i="20" s="1"/>
  <c r="L132" i="20"/>
  <c r="K132" i="20"/>
  <c r="M132" i="20" s="1"/>
  <c r="N132" i="20" s="1"/>
  <c r="O132" i="20" s="1"/>
  <c r="L131" i="20"/>
  <c r="K131" i="20"/>
  <c r="M131" i="20" s="1"/>
  <c r="N131" i="20" s="1"/>
  <c r="O131" i="20" s="1"/>
  <c r="L130" i="20"/>
  <c r="K130" i="20"/>
  <c r="M130" i="20" s="1"/>
  <c r="N130" i="20" s="1"/>
  <c r="O130" i="20" s="1"/>
  <c r="L129" i="20"/>
  <c r="K129" i="20"/>
  <c r="M129" i="20" s="1"/>
  <c r="N129" i="20" s="1"/>
  <c r="O129" i="20" s="1"/>
  <c r="L128" i="20"/>
  <c r="K128" i="20"/>
  <c r="M128" i="20" s="1"/>
  <c r="N128" i="20" s="1"/>
  <c r="O128" i="20" s="1"/>
  <c r="L127" i="20"/>
  <c r="K127" i="20"/>
  <c r="M127" i="20" s="1"/>
  <c r="N127" i="20" s="1"/>
  <c r="O127" i="20" s="1"/>
  <c r="L126" i="20"/>
  <c r="K126" i="20"/>
  <c r="M126" i="20" s="1"/>
  <c r="N126" i="20" s="1"/>
  <c r="O126" i="20" s="1"/>
  <c r="L125" i="20"/>
  <c r="K125" i="20"/>
  <c r="M125" i="20" s="1"/>
  <c r="N125" i="20" s="1"/>
  <c r="O125" i="20" s="1"/>
  <c r="L124" i="20"/>
  <c r="K124" i="20"/>
  <c r="M124" i="20" s="1"/>
  <c r="N124" i="20" s="1"/>
  <c r="O124" i="20" s="1"/>
  <c r="L123" i="20"/>
  <c r="K123" i="20"/>
  <c r="M123" i="20" s="1"/>
  <c r="N123" i="20" s="1"/>
  <c r="O123" i="20" s="1"/>
  <c r="L122" i="20"/>
  <c r="K122" i="20"/>
  <c r="M122" i="20" s="1"/>
  <c r="N122" i="20" s="1"/>
  <c r="O122" i="20" s="1"/>
  <c r="L121" i="20"/>
  <c r="K121" i="20"/>
  <c r="M121" i="20" s="1"/>
  <c r="N121" i="20" s="1"/>
  <c r="O121" i="20" s="1"/>
  <c r="L120" i="20"/>
  <c r="K120" i="20"/>
  <c r="M120" i="20" s="1"/>
  <c r="N120" i="20" s="1"/>
  <c r="O120" i="20" s="1"/>
  <c r="L119" i="20"/>
  <c r="K119" i="20"/>
  <c r="M119" i="20" s="1"/>
  <c r="N119" i="20" s="1"/>
  <c r="O119" i="20" s="1"/>
  <c r="L118" i="20"/>
  <c r="K118" i="20"/>
  <c r="M118" i="20" s="1"/>
  <c r="N118" i="20" s="1"/>
  <c r="O118" i="20" s="1"/>
  <c r="L117" i="20"/>
  <c r="K117" i="20"/>
  <c r="M117" i="20" s="1"/>
  <c r="N117" i="20" s="1"/>
  <c r="O117" i="20" s="1"/>
  <c r="L116" i="20"/>
  <c r="K116" i="20"/>
  <c r="M116" i="20" s="1"/>
  <c r="N116" i="20" s="1"/>
  <c r="O116" i="20" s="1"/>
  <c r="L115" i="20"/>
  <c r="K115" i="20"/>
  <c r="M115" i="20" s="1"/>
  <c r="N115" i="20" s="1"/>
  <c r="O115" i="20" s="1"/>
  <c r="L114" i="20"/>
  <c r="K114" i="20"/>
  <c r="M114" i="20" s="1"/>
  <c r="N114" i="20" s="1"/>
  <c r="O114" i="20" s="1"/>
  <c r="L113" i="20"/>
  <c r="K113" i="20"/>
  <c r="M113" i="20" s="1"/>
  <c r="N113" i="20" s="1"/>
  <c r="O113" i="20" s="1"/>
  <c r="L112" i="20"/>
  <c r="K112" i="20"/>
  <c r="M112" i="20" s="1"/>
  <c r="N112" i="20" s="1"/>
  <c r="O112" i="20" s="1"/>
  <c r="L111" i="20"/>
  <c r="K111" i="20"/>
  <c r="M111" i="20" s="1"/>
  <c r="N111" i="20" s="1"/>
  <c r="O111" i="20" s="1"/>
  <c r="L110" i="20"/>
  <c r="K110" i="20"/>
  <c r="M110" i="20" s="1"/>
  <c r="N110" i="20" s="1"/>
  <c r="O110" i="20" s="1"/>
  <c r="L109" i="20"/>
  <c r="K109" i="20"/>
  <c r="M109" i="20" s="1"/>
  <c r="N109" i="20" s="1"/>
  <c r="O109" i="20" s="1"/>
  <c r="L108" i="20"/>
  <c r="K108" i="20"/>
  <c r="M108" i="20" s="1"/>
  <c r="N108" i="20" s="1"/>
  <c r="O108" i="20" s="1"/>
  <c r="L107" i="20"/>
  <c r="K107" i="20"/>
  <c r="M107" i="20" s="1"/>
  <c r="N107" i="20" s="1"/>
  <c r="O107" i="20" s="1"/>
  <c r="L106" i="20"/>
  <c r="K106" i="20"/>
  <c r="M106" i="20" s="1"/>
  <c r="N106" i="20" s="1"/>
  <c r="O106" i="20" s="1"/>
  <c r="L105" i="20"/>
  <c r="K105" i="20"/>
  <c r="M105" i="20" s="1"/>
  <c r="N105" i="20" s="1"/>
  <c r="O105" i="20" s="1"/>
  <c r="L104" i="20"/>
  <c r="K104" i="20"/>
  <c r="M104" i="20" s="1"/>
  <c r="N104" i="20" s="1"/>
  <c r="O104" i="20" s="1"/>
  <c r="L103" i="20"/>
  <c r="K103" i="20"/>
  <c r="M103" i="20" s="1"/>
  <c r="N103" i="20" s="1"/>
  <c r="O103" i="20" s="1"/>
  <c r="L102" i="20"/>
  <c r="K102" i="20"/>
  <c r="M102" i="20" s="1"/>
  <c r="N102" i="20" s="1"/>
  <c r="O102" i="20" s="1"/>
  <c r="L101" i="20"/>
  <c r="K101" i="20"/>
  <c r="M101" i="20" s="1"/>
  <c r="N101" i="20" s="1"/>
  <c r="O101" i="20" s="1"/>
  <c r="L100" i="20"/>
  <c r="K100" i="20"/>
  <c r="M100" i="20" s="1"/>
  <c r="N100" i="20" s="1"/>
  <c r="O100" i="20" s="1"/>
  <c r="L99" i="20"/>
  <c r="K99" i="20"/>
  <c r="M99" i="20" s="1"/>
  <c r="N99" i="20" s="1"/>
  <c r="O99" i="20" s="1"/>
  <c r="L98" i="20"/>
  <c r="K98" i="20"/>
  <c r="M98" i="20" s="1"/>
  <c r="N98" i="20" s="1"/>
  <c r="O98" i="20" s="1"/>
  <c r="L97" i="20"/>
  <c r="K97" i="20"/>
  <c r="M97" i="20" s="1"/>
  <c r="N97" i="20" s="1"/>
  <c r="O97" i="20" s="1"/>
  <c r="L96" i="20"/>
  <c r="K96" i="20"/>
  <c r="M96" i="20" s="1"/>
  <c r="N96" i="20" s="1"/>
  <c r="O96" i="20" s="1"/>
  <c r="L95" i="20"/>
  <c r="K95" i="20"/>
  <c r="M95" i="20" s="1"/>
  <c r="N95" i="20" s="1"/>
  <c r="O95" i="20" s="1"/>
  <c r="L94" i="20"/>
  <c r="K94" i="20"/>
  <c r="M94" i="20" s="1"/>
  <c r="N94" i="20" s="1"/>
  <c r="O94" i="20" s="1"/>
  <c r="L93" i="20"/>
  <c r="K93" i="20"/>
  <c r="M93" i="20" s="1"/>
  <c r="N93" i="20" s="1"/>
  <c r="O93" i="20" s="1"/>
  <c r="L92" i="20"/>
  <c r="K92" i="20"/>
  <c r="M92" i="20" s="1"/>
  <c r="N92" i="20" s="1"/>
  <c r="O92" i="20" s="1"/>
  <c r="L91" i="20"/>
  <c r="K91" i="20"/>
  <c r="M91" i="20" s="1"/>
  <c r="N91" i="20" s="1"/>
  <c r="O91" i="20" s="1"/>
  <c r="L90" i="20"/>
  <c r="K90" i="20"/>
  <c r="M90" i="20" s="1"/>
  <c r="N90" i="20" s="1"/>
  <c r="O90" i="20" s="1"/>
  <c r="L89" i="20"/>
  <c r="K89" i="20"/>
  <c r="M89" i="20" s="1"/>
  <c r="N89" i="20" s="1"/>
  <c r="O89" i="20" s="1"/>
  <c r="L88" i="20"/>
  <c r="K88" i="20"/>
  <c r="M88" i="20" s="1"/>
  <c r="N88" i="20" s="1"/>
  <c r="O88" i="20" s="1"/>
  <c r="L87" i="20"/>
  <c r="K87" i="20"/>
  <c r="M87" i="20" s="1"/>
  <c r="N87" i="20" s="1"/>
  <c r="O87" i="20" s="1"/>
  <c r="L86" i="20"/>
  <c r="K86" i="20"/>
  <c r="M86" i="20" s="1"/>
  <c r="N86" i="20" s="1"/>
  <c r="O86" i="20" s="1"/>
  <c r="L85" i="20"/>
  <c r="K85" i="20"/>
  <c r="M85" i="20" s="1"/>
  <c r="N85" i="20" s="1"/>
  <c r="O85" i="20" s="1"/>
  <c r="L84" i="20"/>
  <c r="K84" i="20"/>
  <c r="M84" i="20" s="1"/>
  <c r="N84" i="20" s="1"/>
  <c r="O84" i="20" s="1"/>
  <c r="L83" i="20"/>
  <c r="K83" i="20"/>
  <c r="M83" i="20" s="1"/>
  <c r="N83" i="20" s="1"/>
  <c r="O83" i="20" s="1"/>
  <c r="L82" i="20"/>
  <c r="K82" i="20"/>
  <c r="M82" i="20" s="1"/>
  <c r="N82" i="20" s="1"/>
  <c r="O82" i="20" s="1"/>
  <c r="L81" i="20"/>
  <c r="K81" i="20"/>
  <c r="M81" i="20" s="1"/>
  <c r="N81" i="20" s="1"/>
  <c r="O81" i="20" s="1"/>
  <c r="L80" i="20"/>
  <c r="K80" i="20"/>
  <c r="M80" i="20" s="1"/>
  <c r="N80" i="20" s="1"/>
  <c r="O80" i="20" s="1"/>
  <c r="L79" i="20"/>
  <c r="K79" i="20"/>
  <c r="M79" i="20" s="1"/>
  <c r="N79" i="20" s="1"/>
  <c r="O79" i="20" s="1"/>
  <c r="L78" i="20"/>
  <c r="K78" i="20"/>
  <c r="M78" i="20" s="1"/>
  <c r="N78" i="20" s="1"/>
  <c r="O78" i="20" s="1"/>
  <c r="L77" i="20"/>
  <c r="K77" i="20"/>
  <c r="M77" i="20" s="1"/>
  <c r="N77" i="20" s="1"/>
  <c r="O77" i="20" s="1"/>
  <c r="L76" i="20"/>
  <c r="K76" i="20"/>
  <c r="M76" i="20" s="1"/>
  <c r="N76" i="20" s="1"/>
  <c r="O76" i="20" s="1"/>
  <c r="L75" i="20"/>
  <c r="K75" i="20"/>
  <c r="M75" i="20" s="1"/>
  <c r="N75" i="20" s="1"/>
  <c r="O75" i="20" s="1"/>
  <c r="L74" i="20"/>
  <c r="K74" i="20"/>
  <c r="M74" i="20" s="1"/>
  <c r="N74" i="20" s="1"/>
  <c r="O74" i="20" s="1"/>
  <c r="L73" i="20"/>
  <c r="K73" i="20"/>
  <c r="M73" i="20" s="1"/>
  <c r="N73" i="20" s="1"/>
  <c r="O73" i="20" s="1"/>
  <c r="L72" i="20"/>
  <c r="K72" i="20"/>
  <c r="M72" i="20" s="1"/>
  <c r="N72" i="20" s="1"/>
  <c r="O72" i="20" s="1"/>
  <c r="L71" i="20"/>
  <c r="K71" i="20"/>
  <c r="M71" i="20" s="1"/>
  <c r="N71" i="20" s="1"/>
  <c r="O71" i="20" s="1"/>
  <c r="L70" i="20"/>
  <c r="K70" i="20"/>
  <c r="M70" i="20" s="1"/>
  <c r="N70" i="20" s="1"/>
  <c r="O70" i="20" s="1"/>
  <c r="L69" i="20"/>
  <c r="K69" i="20"/>
  <c r="M69" i="20" s="1"/>
  <c r="N69" i="20" s="1"/>
  <c r="O69" i="20" s="1"/>
  <c r="L68" i="20"/>
  <c r="K68" i="20"/>
  <c r="M68" i="20" s="1"/>
  <c r="N68" i="20" s="1"/>
  <c r="O68" i="20" s="1"/>
  <c r="L67" i="20"/>
  <c r="K67" i="20"/>
  <c r="M67" i="20" s="1"/>
  <c r="N67" i="20" s="1"/>
  <c r="O67" i="20" s="1"/>
  <c r="L66" i="20"/>
  <c r="K66" i="20"/>
  <c r="M66" i="20" s="1"/>
  <c r="N66" i="20" s="1"/>
  <c r="O66" i="20" s="1"/>
  <c r="L65" i="20"/>
  <c r="K65" i="20"/>
  <c r="M65" i="20" s="1"/>
  <c r="N65" i="20" s="1"/>
  <c r="O65" i="20" s="1"/>
  <c r="L64" i="20"/>
  <c r="K64" i="20"/>
  <c r="M64" i="20" s="1"/>
  <c r="N64" i="20" s="1"/>
  <c r="O64" i="20" s="1"/>
  <c r="L63" i="20"/>
  <c r="K63" i="20"/>
  <c r="M63" i="20" s="1"/>
  <c r="N63" i="20" s="1"/>
  <c r="O63" i="20" s="1"/>
  <c r="L62" i="20"/>
  <c r="K62" i="20"/>
  <c r="M62" i="20" s="1"/>
  <c r="N62" i="20" s="1"/>
  <c r="O62" i="20" s="1"/>
  <c r="L61" i="20"/>
  <c r="K61" i="20"/>
  <c r="M61" i="20" s="1"/>
  <c r="N61" i="20" s="1"/>
  <c r="O61" i="20" s="1"/>
  <c r="L60" i="20"/>
  <c r="K60" i="20"/>
  <c r="M60" i="20" s="1"/>
  <c r="N60" i="20" s="1"/>
  <c r="O60" i="20" s="1"/>
  <c r="L59" i="20"/>
  <c r="K59" i="20"/>
  <c r="M59" i="20" s="1"/>
  <c r="N59" i="20" s="1"/>
  <c r="O59" i="20" s="1"/>
  <c r="L58" i="20"/>
  <c r="K58" i="20"/>
  <c r="M58" i="20" s="1"/>
  <c r="N58" i="20" s="1"/>
  <c r="O58" i="20" s="1"/>
  <c r="L57" i="20"/>
  <c r="K57" i="20"/>
  <c r="M57" i="20" s="1"/>
  <c r="N57" i="20" s="1"/>
  <c r="O57" i="20" s="1"/>
  <c r="L56" i="20"/>
  <c r="K56" i="20"/>
  <c r="M56" i="20" s="1"/>
  <c r="N56" i="20" s="1"/>
  <c r="O56" i="20" s="1"/>
  <c r="L55" i="20"/>
  <c r="K55" i="20"/>
  <c r="M55" i="20" s="1"/>
  <c r="N55" i="20" s="1"/>
  <c r="O55" i="20" s="1"/>
  <c r="L54" i="20"/>
  <c r="K54" i="20"/>
  <c r="M54" i="20" s="1"/>
  <c r="N54" i="20" s="1"/>
  <c r="O54" i="20" s="1"/>
  <c r="L53" i="20"/>
  <c r="K53" i="20"/>
  <c r="M53" i="20" s="1"/>
  <c r="N53" i="20" s="1"/>
  <c r="O53" i="20" s="1"/>
  <c r="L52" i="20"/>
  <c r="K52" i="20"/>
  <c r="M52" i="20" s="1"/>
  <c r="N52" i="20" s="1"/>
  <c r="O52" i="20" s="1"/>
  <c r="L51" i="20"/>
  <c r="K51" i="20"/>
  <c r="M51" i="20" s="1"/>
  <c r="N51" i="20" s="1"/>
  <c r="O51" i="20" s="1"/>
  <c r="L50" i="20"/>
  <c r="K50" i="20"/>
  <c r="M50" i="20" s="1"/>
  <c r="N50" i="20" s="1"/>
  <c r="O50" i="20" s="1"/>
  <c r="L49" i="20"/>
  <c r="K49" i="20"/>
  <c r="M49" i="20" s="1"/>
  <c r="N49" i="20" s="1"/>
  <c r="O49" i="20" s="1"/>
  <c r="L48" i="20"/>
  <c r="K48" i="20"/>
  <c r="M48" i="20" s="1"/>
  <c r="N48" i="20" s="1"/>
  <c r="O48" i="20" s="1"/>
  <c r="L47" i="20"/>
  <c r="K47" i="20"/>
  <c r="M47" i="20" s="1"/>
  <c r="N47" i="20" s="1"/>
  <c r="O47" i="20" s="1"/>
  <c r="L46" i="20"/>
  <c r="K46" i="20"/>
  <c r="M46" i="20" s="1"/>
  <c r="N46" i="20" s="1"/>
  <c r="O46" i="20" s="1"/>
  <c r="L45" i="20"/>
  <c r="K45" i="20"/>
  <c r="M45" i="20" s="1"/>
  <c r="N45" i="20" s="1"/>
  <c r="O45" i="20" s="1"/>
  <c r="L44" i="20"/>
  <c r="K44" i="20"/>
  <c r="M44" i="20" s="1"/>
  <c r="N44" i="20" s="1"/>
  <c r="O44" i="20" s="1"/>
  <c r="L43" i="20"/>
  <c r="K43" i="20"/>
  <c r="M43" i="20" s="1"/>
  <c r="N43" i="20" s="1"/>
  <c r="O43" i="20" s="1"/>
  <c r="L42" i="20"/>
  <c r="K42" i="20"/>
  <c r="M42" i="20" s="1"/>
  <c r="N42" i="20" s="1"/>
  <c r="O42" i="20" s="1"/>
  <c r="L41" i="20"/>
  <c r="K41" i="20"/>
  <c r="M41" i="20" s="1"/>
  <c r="N41" i="20" s="1"/>
  <c r="O41" i="20" s="1"/>
  <c r="L40" i="20"/>
  <c r="K40" i="20"/>
  <c r="M40" i="20" s="1"/>
  <c r="N40" i="20" s="1"/>
  <c r="O40" i="20" s="1"/>
  <c r="L39" i="20"/>
  <c r="K39" i="20"/>
  <c r="M39" i="20" s="1"/>
  <c r="N39" i="20" s="1"/>
  <c r="O39" i="20" s="1"/>
  <c r="L38" i="20"/>
  <c r="K38" i="20"/>
  <c r="M38" i="20" s="1"/>
  <c r="N38" i="20" s="1"/>
  <c r="O38" i="20" s="1"/>
  <c r="L37" i="20"/>
  <c r="K37" i="20"/>
  <c r="M37" i="20" s="1"/>
  <c r="N37" i="20" s="1"/>
  <c r="O37" i="20" s="1"/>
  <c r="L36" i="20"/>
  <c r="K36" i="20"/>
  <c r="M36" i="20" s="1"/>
  <c r="N36" i="20" s="1"/>
  <c r="O36" i="20" s="1"/>
  <c r="L35" i="20"/>
  <c r="K35" i="20"/>
  <c r="M35" i="20" s="1"/>
  <c r="N35" i="20" s="1"/>
  <c r="O35" i="20" s="1"/>
  <c r="L34" i="20"/>
  <c r="K34" i="20"/>
  <c r="M34" i="20" s="1"/>
  <c r="N34" i="20" s="1"/>
  <c r="O34" i="20" s="1"/>
  <c r="L33" i="20"/>
  <c r="K33" i="20"/>
  <c r="M33" i="20" s="1"/>
  <c r="N33" i="20" s="1"/>
  <c r="O33" i="20" s="1"/>
  <c r="L32" i="20"/>
  <c r="K32" i="20"/>
  <c r="M32" i="20" s="1"/>
  <c r="N32" i="20" s="1"/>
  <c r="O32" i="20" s="1"/>
  <c r="L31" i="20"/>
  <c r="K31" i="20"/>
  <c r="M31" i="20" s="1"/>
  <c r="N31" i="20" s="1"/>
  <c r="O31" i="20" s="1"/>
  <c r="L30" i="20"/>
  <c r="K30" i="20"/>
  <c r="M30" i="20" s="1"/>
  <c r="N30" i="20" s="1"/>
  <c r="O30" i="20" s="1"/>
  <c r="L29" i="20"/>
  <c r="K29" i="20"/>
  <c r="M29" i="20" s="1"/>
  <c r="N29" i="20" s="1"/>
  <c r="O29" i="20" s="1"/>
  <c r="L28" i="20"/>
  <c r="K28" i="20"/>
  <c r="M28" i="20" s="1"/>
  <c r="N28" i="20" s="1"/>
  <c r="O28" i="20" s="1"/>
  <c r="L27" i="20"/>
  <c r="K27" i="20"/>
  <c r="M27" i="20" s="1"/>
  <c r="N27" i="20" s="1"/>
  <c r="O27" i="20" s="1"/>
  <c r="L26" i="20"/>
  <c r="K26" i="20"/>
  <c r="M26" i="20" s="1"/>
  <c r="N26" i="20" s="1"/>
  <c r="O26" i="20" s="1"/>
  <c r="L25" i="20"/>
  <c r="K25" i="20"/>
  <c r="M25" i="20" s="1"/>
  <c r="N25" i="20" s="1"/>
  <c r="O25" i="20" s="1"/>
  <c r="L24" i="20"/>
  <c r="K24" i="20"/>
  <c r="M24" i="20" s="1"/>
  <c r="N24" i="20" s="1"/>
  <c r="O24" i="20" s="1"/>
  <c r="L23" i="20"/>
  <c r="K23" i="20"/>
  <c r="M23" i="20" s="1"/>
  <c r="N23" i="20" s="1"/>
  <c r="O23" i="20" s="1"/>
  <c r="L22" i="20"/>
  <c r="K22" i="20"/>
  <c r="M22" i="20" s="1"/>
  <c r="N22" i="20" s="1"/>
  <c r="O22" i="20" s="1"/>
  <c r="L21" i="20"/>
  <c r="K21" i="20"/>
  <c r="M21" i="20" s="1"/>
  <c r="N21" i="20" s="1"/>
  <c r="O21" i="20" s="1"/>
  <c r="L20" i="20"/>
  <c r="K20" i="20"/>
  <c r="M20" i="20" s="1"/>
  <c r="N20" i="20" s="1"/>
  <c r="O20" i="20" s="1"/>
  <c r="L19" i="20"/>
  <c r="K19" i="20"/>
  <c r="M19" i="20" s="1"/>
  <c r="N19" i="20" s="1"/>
  <c r="O19" i="20" s="1"/>
  <c r="L18" i="20"/>
  <c r="K18" i="20"/>
  <c r="M18" i="20" s="1"/>
  <c r="N18" i="20" s="1"/>
  <c r="O18" i="20" s="1"/>
  <c r="L17" i="20"/>
  <c r="K17" i="20"/>
  <c r="M17" i="20" s="1"/>
  <c r="N17" i="20" s="1"/>
  <c r="O17" i="20" s="1"/>
  <c r="L16" i="20"/>
  <c r="K16" i="20"/>
  <c r="M16" i="20" s="1"/>
  <c r="N16" i="20" s="1"/>
  <c r="O16" i="20" s="1"/>
  <c r="L15" i="20"/>
  <c r="K15" i="20"/>
  <c r="M15" i="20" s="1"/>
  <c r="N15" i="20" s="1"/>
  <c r="O15" i="20" s="1"/>
  <c r="L14" i="20"/>
  <c r="K14" i="20"/>
  <c r="M14" i="20" s="1"/>
  <c r="N14" i="20" s="1"/>
  <c r="O14" i="20" s="1"/>
  <c r="L13" i="20"/>
  <c r="K13" i="20"/>
  <c r="M13" i="20" s="1"/>
  <c r="N13" i="20" s="1"/>
  <c r="O13" i="20" s="1"/>
  <c r="L12" i="20"/>
  <c r="K12" i="20"/>
  <c r="M12" i="20" s="1"/>
  <c r="N12" i="20" s="1"/>
  <c r="O12" i="20" s="1"/>
  <c r="L11" i="20"/>
  <c r="K11" i="20"/>
  <c r="M11" i="20" s="1"/>
  <c r="N11" i="20" s="1"/>
  <c r="O11" i="20" s="1"/>
  <c r="L10" i="20"/>
  <c r="K10" i="20"/>
  <c r="M10" i="20" s="1"/>
  <c r="N10" i="20" s="1"/>
  <c r="O10" i="20" s="1"/>
  <c r="L9" i="20"/>
  <c r="K9" i="20"/>
  <c r="M9" i="20" s="1"/>
  <c r="N9" i="20" s="1"/>
  <c r="O9" i="20" s="1"/>
  <c r="L8" i="20"/>
  <c r="K8" i="20"/>
  <c r="M8" i="20" s="1"/>
  <c r="L7" i="20"/>
  <c r="K7" i="20"/>
  <c r="M7" i="20" s="1"/>
  <c r="L6" i="20"/>
  <c r="K6" i="20"/>
  <c r="M6" i="20" s="1"/>
  <c r="L5" i="20"/>
  <c r="K5" i="20"/>
  <c r="M5" i="20" s="1"/>
  <c r="N5" i="20" s="1"/>
  <c r="O5" i="20" s="1"/>
  <c r="P5" i="20" s="1"/>
  <c r="N6" i="20" l="1"/>
  <c r="W6" i="20"/>
  <c r="N7" i="20"/>
  <c r="W7" i="20"/>
  <c r="N8" i="20"/>
  <c r="W8" i="20"/>
  <c r="Q5" i="20"/>
  <c r="P11" i="20"/>
  <c r="P13" i="20"/>
  <c r="P18" i="20"/>
  <c r="P22" i="20"/>
  <c r="P26" i="20"/>
  <c r="P30" i="20"/>
  <c r="P34" i="20"/>
  <c r="P17" i="20"/>
  <c r="P21" i="20"/>
  <c r="P25" i="20"/>
  <c r="P29" i="20"/>
  <c r="P33" i="20"/>
  <c r="P44" i="20"/>
  <c r="P60" i="20"/>
  <c r="P76" i="20"/>
  <c r="P80" i="20"/>
  <c r="P88" i="20"/>
  <c r="P92" i="20"/>
  <c r="P96" i="20"/>
  <c r="P100" i="20"/>
  <c r="P104" i="20"/>
  <c r="P108" i="20"/>
  <c r="P112" i="20"/>
  <c r="P116" i="20"/>
  <c r="P120" i="20"/>
  <c r="P124" i="20"/>
  <c r="P128" i="20"/>
  <c r="P132" i="20"/>
  <c r="P136" i="20"/>
  <c r="P140" i="20"/>
  <c r="P144" i="20"/>
  <c r="P148" i="20"/>
  <c r="P152" i="20"/>
  <c r="P156" i="20"/>
  <c r="P160" i="20"/>
  <c r="P164" i="20"/>
  <c r="P168" i="20"/>
  <c r="P9" i="20"/>
  <c r="P12" i="20"/>
  <c r="P10" i="20"/>
  <c r="P14" i="20"/>
  <c r="P16" i="20"/>
  <c r="P20" i="20"/>
  <c r="P24" i="20"/>
  <c r="P28" i="20"/>
  <c r="P32" i="20"/>
  <c r="P19" i="20"/>
  <c r="P23" i="20"/>
  <c r="P27" i="20"/>
  <c r="P31" i="20"/>
  <c r="P35" i="20"/>
  <c r="P90" i="20"/>
  <c r="P98" i="20"/>
  <c r="P106" i="20"/>
  <c r="P114" i="20"/>
  <c r="P122" i="20"/>
  <c r="P130" i="20"/>
  <c r="P138" i="20"/>
  <c r="P146" i="20"/>
  <c r="P154" i="20"/>
  <c r="P162" i="20"/>
  <c r="P172" i="20"/>
  <c r="P176" i="20"/>
  <c r="P180" i="20"/>
  <c r="P184" i="20"/>
  <c r="P188" i="20"/>
  <c r="P192" i="20"/>
  <c r="P196" i="20"/>
  <c r="P200" i="20"/>
  <c r="P204" i="20"/>
  <c r="P36" i="20"/>
  <c r="P38" i="20"/>
  <c r="P40" i="20"/>
  <c r="P42" i="20"/>
  <c r="P46" i="20"/>
  <c r="P48" i="20"/>
  <c r="P50" i="20"/>
  <c r="P52" i="20"/>
  <c r="P54" i="20"/>
  <c r="P56" i="20"/>
  <c r="P58" i="20"/>
  <c r="P62" i="20"/>
  <c r="P64" i="20"/>
  <c r="P66" i="20"/>
  <c r="P68" i="20"/>
  <c r="P70" i="20"/>
  <c r="P72" i="20"/>
  <c r="P74" i="20"/>
  <c r="P78" i="20"/>
  <c r="P82" i="20"/>
  <c r="P84" i="20"/>
  <c r="P86" i="20"/>
  <c r="P94" i="20"/>
  <c r="P102" i="20"/>
  <c r="P110" i="20"/>
  <c r="P118" i="20"/>
  <c r="P126" i="20"/>
  <c r="P134" i="20"/>
  <c r="P142" i="20"/>
  <c r="P150" i="20"/>
  <c r="P158" i="20"/>
  <c r="P166" i="20"/>
  <c r="P170" i="20"/>
  <c r="P174" i="20"/>
  <c r="P178" i="20"/>
  <c r="P182" i="20"/>
  <c r="P186" i="20"/>
  <c r="P190" i="20"/>
  <c r="P194" i="20"/>
  <c r="P198" i="20"/>
  <c r="P202" i="20"/>
  <c r="P39" i="20"/>
  <c r="P43" i="20"/>
  <c r="P47" i="20"/>
  <c r="P51" i="20"/>
  <c r="P55" i="20"/>
  <c r="P59" i="20"/>
  <c r="P63" i="20"/>
  <c r="P67" i="20"/>
  <c r="P71" i="20"/>
  <c r="P75" i="20"/>
  <c r="P79" i="20"/>
  <c r="P83" i="20"/>
  <c r="P87" i="20"/>
  <c r="P91" i="20"/>
  <c r="P95" i="20"/>
  <c r="P99" i="20"/>
  <c r="P103" i="20"/>
  <c r="P107" i="20"/>
  <c r="P111" i="20"/>
  <c r="P115" i="20"/>
  <c r="P119" i="20"/>
  <c r="P123" i="20"/>
  <c r="P127" i="20"/>
  <c r="P131" i="20"/>
  <c r="P135" i="20"/>
  <c r="P139" i="20"/>
  <c r="P143" i="20"/>
  <c r="P147" i="20"/>
  <c r="P151" i="20"/>
  <c r="P155" i="20"/>
  <c r="P159" i="20"/>
  <c r="P163" i="20"/>
  <c r="P167" i="20"/>
  <c r="P171" i="20"/>
  <c r="P175" i="20"/>
  <c r="P179" i="20"/>
  <c r="P183" i="20"/>
  <c r="P187" i="20"/>
  <c r="P191" i="20"/>
  <c r="P195" i="20"/>
  <c r="P199" i="20"/>
  <c r="P37" i="20"/>
  <c r="P41" i="20"/>
  <c r="P45" i="20"/>
  <c r="P49" i="20"/>
  <c r="P53" i="20"/>
  <c r="P57" i="20"/>
  <c r="P61" i="20"/>
  <c r="P65" i="20"/>
  <c r="P69" i="20"/>
  <c r="P73" i="20"/>
  <c r="P77" i="20"/>
  <c r="P81" i="20"/>
  <c r="P85" i="20"/>
  <c r="P89" i="20"/>
  <c r="P93" i="20"/>
  <c r="P97" i="20"/>
  <c r="P101" i="20"/>
  <c r="P105" i="20"/>
  <c r="P109" i="20"/>
  <c r="P113" i="20"/>
  <c r="P117" i="20"/>
  <c r="P121" i="20"/>
  <c r="P125" i="20"/>
  <c r="P129" i="20"/>
  <c r="P133" i="20"/>
  <c r="P137" i="20"/>
  <c r="P141" i="20"/>
  <c r="P145" i="20"/>
  <c r="P149" i="20"/>
  <c r="P153" i="20"/>
  <c r="P157" i="20"/>
  <c r="P161" i="20"/>
  <c r="P165" i="20"/>
  <c r="P169" i="20"/>
  <c r="P173" i="20"/>
  <c r="P177" i="20"/>
  <c r="P181" i="20"/>
  <c r="P185" i="20"/>
  <c r="P189" i="20"/>
  <c r="P193" i="20"/>
  <c r="P197" i="20"/>
  <c r="P201" i="20"/>
  <c r="O8" i="20" l="1"/>
  <c r="O7" i="20"/>
  <c r="O6" i="20"/>
  <c r="R5" i="20"/>
  <c r="Q189" i="20"/>
  <c r="R189" i="20" s="1"/>
  <c r="S189" i="20" s="1"/>
  <c r="Q173" i="20"/>
  <c r="R173" i="20" s="1"/>
  <c r="S173" i="20" s="1"/>
  <c r="Q165" i="20"/>
  <c r="Q157" i="20"/>
  <c r="R157" i="20" s="1"/>
  <c r="S157" i="20" s="1"/>
  <c r="Q141" i="20"/>
  <c r="R141" i="20" s="1"/>
  <c r="S141" i="20" s="1"/>
  <c r="Q133" i="20"/>
  <c r="Q117" i="20"/>
  <c r="Q109" i="20"/>
  <c r="R109" i="20" s="1"/>
  <c r="S109" i="20" s="1"/>
  <c r="Q101" i="20"/>
  <c r="Q93" i="20"/>
  <c r="R93" i="20" s="1"/>
  <c r="S93" i="20" s="1"/>
  <c r="Q77" i="20"/>
  <c r="R77" i="20" s="1"/>
  <c r="S77" i="20" s="1"/>
  <c r="Q69" i="20"/>
  <c r="Q61" i="20"/>
  <c r="R61" i="20" s="1"/>
  <c r="S61" i="20" s="1"/>
  <c r="Q53" i="20"/>
  <c r="Q45" i="20"/>
  <c r="R45" i="20" s="1"/>
  <c r="S45" i="20" s="1"/>
  <c r="Q37" i="20"/>
  <c r="Q199" i="20"/>
  <c r="R199" i="20" s="1"/>
  <c r="S199" i="20" s="1"/>
  <c r="Q191" i="20"/>
  <c r="Q183" i="20"/>
  <c r="R183" i="20" s="1"/>
  <c r="S183" i="20" s="1"/>
  <c r="Q167" i="20"/>
  <c r="Q159" i="20"/>
  <c r="Q151" i="20"/>
  <c r="Q135" i="20"/>
  <c r="R135" i="20" s="1"/>
  <c r="S135" i="20" s="1"/>
  <c r="Q127" i="20"/>
  <c r="R127" i="20" s="1"/>
  <c r="S127" i="20" s="1"/>
  <c r="Q119" i="20"/>
  <c r="R119" i="20" s="1"/>
  <c r="S119" i="20" s="1"/>
  <c r="Q103" i="20"/>
  <c r="Q95" i="20"/>
  <c r="Q87" i="20"/>
  <c r="Q71" i="20"/>
  <c r="R71" i="20" s="1"/>
  <c r="S71" i="20" s="1"/>
  <c r="Q63" i="20"/>
  <c r="R63" i="20" s="1"/>
  <c r="S63" i="20" s="1"/>
  <c r="Q47" i="20"/>
  <c r="Q39" i="20"/>
  <c r="Q198" i="20"/>
  <c r="Q190" i="20"/>
  <c r="Q182" i="20"/>
  <c r="Q174" i="20"/>
  <c r="Q166" i="20"/>
  <c r="Q134" i="20"/>
  <c r="Q118" i="20"/>
  <c r="Q102" i="20"/>
  <c r="Q86" i="20"/>
  <c r="Q82" i="20"/>
  <c r="Q74" i="20"/>
  <c r="Q70" i="20"/>
  <c r="Q66" i="20"/>
  <c r="Q62" i="20"/>
  <c r="Q56" i="20"/>
  <c r="Q52" i="20"/>
  <c r="Q48" i="20"/>
  <c r="Q42" i="20"/>
  <c r="Q38" i="20"/>
  <c r="Q201" i="20"/>
  <c r="Q193" i="20"/>
  <c r="Q185" i="20"/>
  <c r="Q177" i="20"/>
  <c r="Q169" i="20"/>
  <c r="Q161" i="20"/>
  <c r="Q153" i="20"/>
  <c r="Q145" i="20"/>
  <c r="Q137" i="20"/>
  <c r="Q129" i="20"/>
  <c r="Q121" i="20"/>
  <c r="Q113" i="20"/>
  <c r="Q105" i="20"/>
  <c r="Q97" i="20"/>
  <c r="Q89" i="20"/>
  <c r="Q81" i="20"/>
  <c r="Q73" i="20"/>
  <c r="Q65" i="20"/>
  <c r="Q57" i="20"/>
  <c r="Q49" i="20"/>
  <c r="Q41" i="20"/>
  <c r="Q195" i="20"/>
  <c r="Q187" i="20"/>
  <c r="Q179" i="20"/>
  <c r="Q171" i="20"/>
  <c r="R171" i="20" s="1"/>
  <c r="S171" i="20" s="1"/>
  <c r="Q163" i="20"/>
  <c r="R163" i="20" s="1"/>
  <c r="S163" i="20" s="1"/>
  <c r="Q155" i="20"/>
  <c r="R155" i="20" s="1"/>
  <c r="S155" i="20" s="1"/>
  <c r="Q147" i="20"/>
  <c r="R147" i="20" s="1"/>
  <c r="S147" i="20" s="1"/>
  <c r="Q139" i="20"/>
  <c r="Q131" i="20"/>
  <c r="Q123" i="20"/>
  <c r="Q115" i="20"/>
  <c r="Q107" i="20"/>
  <c r="R107" i="20" s="1"/>
  <c r="S107" i="20" s="1"/>
  <c r="Q99" i="20"/>
  <c r="R99" i="20" s="1"/>
  <c r="S99" i="20" s="1"/>
  <c r="Q91" i="20"/>
  <c r="R91" i="20" s="1"/>
  <c r="S91" i="20" s="1"/>
  <c r="Q83" i="20"/>
  <c r="R83" i="20" s="1"/>
  <c r="S83" i="20" s="1"/>
  <c r="Q75" i="20"/>
  <c r="Q67" i="20"/>
  <c r="Q59" i="20"/>
  <c r="Q51" i="20"/>
  <c r="R51" i="20" s="1"/>
  <c r="S51" i="20" s="1"/>
  <c r="Q43" i="20"/>
  <c r="R43" i="20" s="1"/>
  <c r="S43" i="20" s="1"/>
  <c r="Q202" i="20"/>
  <c r="R202" i="20" s="1"/>
  <c r="S202" i="20" s="1"/>
  <c r="Q194" i="20"/>
  <c r="R194" i="20" s="1"/>
  <c r="S194" i="20" s="1"/>
  <c r="Q186" i="20"/>
  <c r="R186" i="20" s="1"/>
  <c r="S186" i="20" s="1"/>
  <c r="Q178" i="20"/>
  <c r="R178" i="20" s="1"/>
  <c r="S178" i="20" s="1"/>
  <c r="Q170" i="20"/>
  <c r="R170" i="20" s="1"/>
  <c r="S170" i="20" s="1"/>
  <c r="Q158" i="20"/>
  <c r="R158" i="20" s="1"/>
  <c r="S158" i="20" s="1"/>
  <c r="Q142" i="20"/>
  <c r="R142" i="20" s="1"/>
  <c r="S142" i="20" s="1"/>
  <c r="Q126" i="20"/>
  <c r="R126" i="20" s="1"/>
  <c r="S126" i="20" s="1"/>
  <c r="Q110" i="20"/>
  <c r="R110" i="20" s="1"/>
  <c r="S110" i="20" s="1"/>
  <c r="Q94" i="20"/>
  <c r="R94" i="20" s="1"/>
  <c r="S94" i="20" s="1"/>
  <c r="Q84" i="20"/>
  <c r="R84" i="20" s="1"/>
  <c r="S84" i="20" s="1"/>
  <c r="Q78" i="20"/>
  <c r="R78" i="20" s="1"/>
  <c r="S78" i="20" s="1"/>
  <c r="Q72" i="20"/>
  <c r="R72" i="20" s="1"/>
  <c r="S72" i="20" s="1"/>
  <c r="Q68" i="20"/>
  <c r="R68" i="20" s="1"/>
  <c r="S68" i="20" s="1"/>
  <c r="Q64" i="20"/>
  <c r="R64" i="20" s="1"/>
  <c r="S64" i="20" s="1"/>
  <c r="Q58" i="20"/>
  <c r="R58" i="20" s="1"/>
  <c r="S58" i="20" s="1"/>
  <c r="Q54" i="20"/>
  <c r="R54" i="20" s="1"/>
  <c r="S54" i="20" s="1"/>
  <c r="Q50" i="20"/>
  <c r="R50" i="20" s="1"/>
  <c r="S50" i="20" s="1"/>
  <c r="Q46" i="20"/>
  <c r="R46" i="20" s="1"/>
  <c r="S46" i="20" s="1"/>
  <c r="Q40" i="20"/>
  <c r="R40" i="20" s="1"/>
  <c r="S40" i="20" s="1"/>
  <c r="Q36" i="20"/>
  <c r="R36" i="20" s="1"/>
  <c r="S36" i="20" s="1"/>
  <c r="Q204" i="20"/>
  <c r="R204" i="20" s="1"/>
  <c r="S204" i="20" s="1"/>
  <c r="Q196" i="20"/>
  <c r="R196" i="20" s="1"/>
  <c r="S196" i="20" s="1"/>
  <c r="Q188" i="20"/>
  <c r="R188" i="20" s="1"/>
  <c r="S188" i="20" s="1"/>
  <c r="Q180" i="20"/>
  <c r="R180" i="20" s="1"/>
  <c r="S180" i="20" s="1"/>
  <c r="Q172" i="20"/>
  <c r="R172" i="20" s="1"/>
  <c r="S172" i="20" s="1"/>
  <c r="Q162" i="20"/>
  <c r="Q146" i="20"/>
  <c r="Q130" i="20"/>
  <c r="Q114" i="20"/>
  <c r="Q98" i="20"/>
  <c r="Q35" i="20"/>
  <c r="Q27" i="20"/>
  <c r="R27" i="20" s="1"/>
  <c r="S27" i="20" s="1"/>
  <c r="Q19" i="20"/>
  <c r="Q28" i="20"/>
  <c r="Q20" i="20"/>
  <c r="Q14" i="20"/>
  <c r="Q9" i="20"/>
  <c r="Q164" i="20"/>
  <c r="R164" i="20" s="1"/>
  <c r="S164" i="20" s="1"/>
  <c r="Q156" i="20"/>
  <c r="R156" i="20" s="1"/>
  <c r="S156" i="20" s="1"/>
  <c r="Q148" i="20"/>
  <c r="R148" i="20" s="1"/>
  <c r="S148" i="20" s="1"/>
  <c r="Q140" i="20"/>
  <c r="R140" i="20" s="1"/>
  <c r="S140" i="20" s="1"/>
  <c r="Q132" i="20"/>
  <c r="R132" i="20" s="1"/>
  <c r="S132" i="20" s="1"/>
  <c r="Q124" i="20"/>
  <c r="R124" i="20" s="1"/>
  <c r="S124" i="20" s="1"/>
  <c r="Q116" i="20"/>
  <c r="R116" i="20" s="1"/>
  <c r="S116" i="20" s="1"/>
  <c r="Q108" i="20"/>
  <c r="R108" i="20" s="1"/>
  <c r="S108" i="20" s="1"/>
  <c r="Q100" i="20"/>
  <c r="R100" i="20" s="1"/>
  <c r="S100" i="20" s="1"/>
  <c r="Q92" i="20"/>
  <c r="R92" i="20" s="1"/>
  <c r="S92" i="20" s="1"/>
  <c r="Q80" i="20"/>
  <c r="R80" i="20" s="1"/>
  <c r="S80" i="20" s="1"/>
  <c r="Q60" i="20"/>
  <c r="R60" i="20" s="1"/>
  <c r="S60" i="20" s="1"/>
  <c r="Q33" i="20"/>
  <c r="R33" i="20" s="1"/>
  <c r="S33" i="20" s="1"/>
  <c r="Q25" i="20"/>
  <c r="R25" i="20" s="1"/>
  <c r="S25" i="20" s="1"/>
  <c r="Q17" i="20"/>
  <c r="R17" i="20" s="1"/>
  <c r="S17" i="20" s="1"/>
  <c r="Q30" i="20"/>
  <c r="R30" i="20" s="1"/>
  <c r="S30" i="20" s="1"/>
  <c r="Q22" i="20"/>
  <c r="R22" i="20" s="1"/>
  <c r="S22" i="20" s="1"/>
  <c r="Q13" i="20"/>
  <c r="R13" i="20" s="1"/>
  <c r="S13" i="20" s="1"/>
  <c r="Q197" i="20"/>
  <c r="Q181" i="20"/>
  <c r="Q149" i="20"/>
  <c r="Q125" i="20"/>
  <c r="R125" i="20" s="1"/>
  <c r="S125" i="20" s="1"/>
  <c r="Q85" i="20"/>
  <c r="Q175" i="20"/>
  <c r="R175" i="20" s="1"/>
  <c r="S175" i="20" s="1"/>
  <c r="Q143" i="20"/>
  <c r="R143" i="20" s="1"/>
  <c r="S143" i="20" s="1"/>
  <c r="Q111" i="20"/>
  <c r="R111" i="20" s="1"/>
  <c r="S111" i="20" s="1"/>
  <c r="Q79" i="20"/>
  <c r="R79" i="20" s="1"/>
  <c r="S79" i="20" s="1"/>
  <c r="Q55" i="20"/>
  <c r="R55" i="20" s="1"/>
  <c r="S55" i="20" s="1"/>
  <c r="Q150" i="20"/>
  <c r="Q200" i="20"/>
  <c r="R200" i="20" s="1"/>
  <c r="S200" i="20" s="1"/>
  <c r="Q192" i="20"/>
  <c r="R192" i="20" s="1"/>
  <c r="S192" i="20" s="1"/>
  <c r="Q184" i="20"/>
  <c r="R184" i="20" s="1"/>
  <c r="S184" i="20" s="1"/>
  <c r="Q176" i="20"/>
  <c r="R176" i="20" s="1"/>
  <c r="S176" i="20" s="1"/>
  <c r="Q154" i="20"/>
  <c r="Q138" i="20"/>
  <c r="Q122" i="20"/>
  <c r="Q106" i="20"/>
  <c r="Q90" i="20"/>
  <c r="Q31" i="20"/>
  <c r="Q23" i="20"/>
  <c r="Q32" i="20"/>
  <c r="Q24" i="20"/>
  <c r="Q16" i="20"/>
  <c r="Q10" i="20"/>
  <c r="Q12" i="20"/>
  <c r="Q168" i="20"/>
  <c r="Q160" i="20"/>
  <c r="Q152" i="20"/>
  <c r="Q144" i="20"/>
  <c r="Q136" i="20"/>
  <c r="Q128" i="20"/>
  <c r="R128" i="20" s="1"/>
  <c r="S128" i="20" s="1"/>
  <c r="Q120" i="20"/>
  <c r="Q112" i="20"/>
  <c r="Q104" i="20"/>
  <c r="Q96" i="20"/>
  <c r="Q88" i="20"/>
  <c r="Q76" i="20"/>
  <c r="Q44" i="20"/>
  <c r="Q29" i="20"/>
  <c r="R29" i="20" s="1"/>
  <c r="S29" i="20" s="1"/>
  <c r="Q21" i="20"/>
  <c r="Q34" i="20"/>
  <c r="Q26" i="20"/>
  <c r="Q18" i="20"/>
  <c r="Q11" i="20"/>
  <c r="P15" i="20"/>
  <c r="P6" i="20" l="1"/>
  <c r="P7" i="20"/>
  <c r="P8" i="20"/>
  <c r="S5" i="20"/>
  <c r="V5" i="20" s="1"/>
  <c r="U5" i="20" s="1"/>
  <c r="R11" i="20"/>
  <c r="S11" i="20" s="1"/>
  <c r="R18" i="20"/>
  <c r="S18" i="20" s="1"/>
  <c r="R26" i="20"/>
  <c r="S26" i="20" s="1"/>
  <c r="R34" i="20"/>
  <c r="S34" i="20" s="1"/>
  <c r="R21" i="20"/>
  <c r="S21" i="20" s="1"/>
  <c r="R44" i="20"/>
  <c r="S44" i="20" s="1"/>
  <c r="R76" i="20"/>
  <c r="S76" i="20" s="1"/>
  <c r="R88" i="20"/>
  <c r="S88" i="20" s="1"/>
  <c r="R96" i="20"/>
  <c r="S96" i="20" s="1"/>
  <c r="R104" i="20"/>
  <c r="S104" i="20" s="1"/>
  <c r="R112" i="20"/>
  <c r="S112" i="20" s="1"/>
  <c r="R120" i="20"/>
  <c r="S120" i="20" s="1"/>
  <c r="R136" i="20"/>
  <c r="S136" i="20" s="1"/>
  <c r="R144" i="20"/>
  <c r="S144" i="20" s="1"/>
  <c r="R152" i="20"/>
  <c r="S152" i="20" s="1"/>
  <c r="R160" i="20"/>
  <c r="S160" i="20" s="1"/>
  <c r="R168" i="20"/>
  <c r="S168" i="20" s="1"/>
  <c r="R10" i="20"/>
  <c r="S10" i="20" s="1"/>
  <c r="R150" i="20"/>
  <c r="S150" i="20" s="1"/>
  <c r="R85" i="20"/>
  <c r="S85" i="20" s="1"/>
  <c r="R149" i="20"/>
  <c r="S149" i="20" s="1"/>
  <c r="R181" i="20"/>
  <c r="S181" i="20" s="1"/>
  <c r="R197" i="20"/>
  <c r="S197" i="20" s="1"/>
  <c r="R28" i="20"/>
  <c r="S28" i="20" s="1"/>
  <c r="R114" i="20"/>
  <c r="S114" i="20" s="1"/>
  <c r="R59" i="20"/>
  <c r="S59" i="20" s="1"/>
  <c r="R67" i="20"/>
  <c r="S67" i="20" s="1"/>
  <c r="R75" i="20"/>
  <c r="S75" i="20" s="1"/>
  <c r="R115" i="20"/>
  <c r="S115" i="20" s="1"/>
  <c r="R123" i="20"/>
  <c r="S123" i="20" s="1"/>
  <c r="R131" i="20"/>
  <c r="S131" i="20" s="1"/>
  <c r="R139" i="20"/>
  <c r="S139" i="20" s="1"/>
  <c r="R179" i="20"/>
  <c r="S179" i="20" s="1"/>
  <c r="R187" i="20"/>
  <c r="S187" i="20" s="1"/>
  <c r="R195" i="20"/>
  <c r="S195" i="20" s="1"/>
  <c r="R41" i="20"/>
  <c r="S41" i="20" s="1"/>
  <c r="R49" i="20"/>
  <c r="S49" i="20" s="1"/>
  <c r="R57" i="20"/>
  <c r="S57" i="20" s="1"/>
  <c r="R65" i="20"/>
  <c r="S65" i="20" s="1"/>
  <c r="R73" i="20"/>
  <c r="S73" i="20" s="1"/>
  <c r="R81" i="20"/>
  <c r="S81" i="20" s="1"/>
  <c r="R89" i="20"/>
  <c r="S89" i="20" s="1"/>
  <c r="R97" i="20"/>
  <c r="S97" i="20" s="1"/>
  <c r="R105" i="20"/>
  <c r="S105" i="20" s="1"/>
  <c r="R113" i="20"/>
  <c r="S113" i="20" s="1"/>
  <c r="R121" i="20"/>
  <c r="S121" i="20" s="1"/>
  <c r="R129" i="20"/>
  <c r="S129" i="20" s="1"/>
  <c r="R137" i="20"/>
  <c r="S137" i="20" s="1"/>
  <c r="R145" i="20"/>
  <c r="S145" i="20" s="1"/>
  <c r="R153" i="20"/>
  <c r="S153" i="20" s="1"/>
  <c r="R161" i="20"/>
  <c r="S161" i="20" s="1"/>
  <c r="R169" i="20"/>
  <c r="S169" i="20" s="1"/>
  <c r="R177" i="20"/>
  <c r="S177" i="20" s="1"/>
  <c r="R185" i="20"/>
  <c r="S185" i="20" s="1"/>
  <c r="R193" i="20"/>
  <c r="S193" i="20" s="1"/>
  <c r="R201" i="20"/>
  <c r="S201" i="20" s="1"/>
  <c r="R38" i="20"/>
  <c r="R42" i="20"/>
  <c r="R48" i="20"/>
  <c r="R52" i="20"/>
  <c r="R56" i="20"/>
  <c r="S56" i="20" s="1"/>
  <c r="R62" i="20"/>
  <c r="S62" i="20" s="1"/>
  <c r="R66" i="20"/>
  <c r="S66" i="20" s="1"/>
  <c r="R70" i="20"/>
  <c r="S70" i="20" s="1"/>
  <c r="R74" i="20"/>
  <c r="S74" i="20" s="1"/>
  <c r="R82" i="20"/>
  <c r="S82" i="20" s="1"/>
  <c r="R86" i="20"/>
  <c r="S86" i="20" s="1"/>
  <c r="R102" i="20"/>
  <c r="S102" i="20" s="1"/>
  <c r="R118" i="20"/>
  <c r="S118" i="20" s="1"/>
  <c r="R134" i="20"/>
  <c r="S134" i="20" s="1"/>
  <c r="R166" i="20"/>
  <c r="S166" i="20" s="1"/>
  <c r="R174" i="20"/>
  <c r="S174" i="20" s="1"/>
  <c r="R182" i="20"/>
  <c r="S182" i="20" s="1"/>
  <c r="R190" i="20"/>
  <c r="S190" i="20" s="1"/>
  <c r="R198" i="20"/>
  <c r="S198" i="20" s="1"/>
  <c r="R39" i="20"/>
  <c r="S39" i="20" s="1"/>
  <c r="R47" i="20"/>
  <c r="S47" i="20" s="1"/>
  <c r="R87" i="20"/>
  <c r="S87" i="20" s="1"/>
  <c r="R95" i="20"/>
  <c r="S95" i="20" s="1"/>
  <c r="R103" i="20"/>
  <c r="S103" i="20" s="1"/>
  <c r="R151" i="20"/>
  <c r="S151" i="20" s="1"/>
  <c r="R159" i="20"/>
  <c r="S159" i="20" s="1"/>
  <c r="R167" i="20"/>
  <c r="S167" i="20" s="1"/>
  <c r="R191" i="20"/>
  <c r="S191" i="20" s="1"/>
  <c r="R37" i="20"/>
  <c r="S37" i="20" s="1"/>
  <c r="R53" i="20"/>
  <c r="S53" i="20" s="1"/>
  <c r="R69" i="20"/>
  <c r="S69" i="20" s="1"/>
  <c r="R101" i="20"/>
  <c r="S101" i="20" s="1"/>
  <c r="R117" i="20"/>
  <c r="S117" i="20" s="1"/>
  <c r="R133" i="20"/>
  <c r="S133" i="20" s="1"/>
  <c r="R165" i="20"/>
  <c r="S165" i="20" s="1"/>
  <c r="R12" i="20"/>
  <c r="S12" i="20" s="1"/>
  <c r="R16" i="20"/>
  <c r="S16" i="20" s="1"/>
  <c r="R24" i="20"/>
  <c r="S24" i="20" s="1"/>
  <c r="R32" i="20"/>
  <c r="S32" i="20" s="1"/>
  <c r="R23" i="20"/>
  <c r="S23" i="20" s="1"/>
  <c r="R31" i="20"/>
  <c r="S31" i="20" s="1"/>
  <c r="R9" i="20"/>
  <c r="S9" i="20" s="1"/>
  <c r="R14" i="20"/>
  <c r="S14" i="20" s="1"/>
  <c r="R20" i="20"/>
  <c r="S20" i="20" s="1"/>
  <c r="R19" i="20"/>
  <c r="S19" i="20" s="1"/>
  <c r="R35" i="20"/>
  <c r="S35" i="20" s="1"/>
  <c r="R98" i="20"/>
  <c r="S98" i="20" s="1"/>
  <c r="R130" i="20"/>
  <c r="S130" i="20" s="1"/>
  <c r="R146" i="20"/>
  <c r="S146" i="20" s="1"/>
  <c r="R162" i="20"/>
  <c r="S162" i="20" s="1"/>
  <c r="R90" i="20"/>
  <c r="S90" i="20" s="1"/>
  <c r="R106" i="20"/>
  <c r="S106" i="20" s="1"/>
  <c r="R122" i="20"/>
  <c r="S122" i="20" s="1"/>
  <c r="R138" i="20"/>
  <c r="S138" i="20" s="1"/>
  <c r="R154" i="20"/>
  <c r="S154" i="20" s="1"/>
  <c r="Q15" i="20"/>
  <c r="R15" i="20" s="1"/>
  <c r="S15" i="20" s="1"/>
  <c r="Q6" i="20"/>
  <c r="I9" i="29"/>
  <c r="D10" i="29"/>
  <c r="C10" i="29" s="1"/>
  <c r="I10" i="29"/>
  <c r="I8" i="29" l="1"/>
  <c r="I4" i="29" s="1"/>
  <c r="R6" i="20"/>
  <c r="Q8" i="20"/>
  <c r="Q7" i="20"/>
  <c r="S52" i="20"/>
  <c r="S48" i="20"/>
  <c r="S42" i="20"/>
  <c r="S38" i="20"/>
  <c r="F10" i="29"/>
  <c r="L10" i="29" s="1"/>
  <c r="N10" i="29" s="1"/>
  <c r="F9" i="29"/>
  <c r="L9" i="29" s="1"/>
  <c r="T168" i="20"/>
  <c r="T128" i="20"/>
  <c r="T120" i="20"/>
  <c r="T88" i="20"/>
  <c r="T80" i="20"/>
  <c r="T76" i="20"/>
  <c r="T60" i="20"/>
  <c r="T44" i="20"/>
  <c r="T164" i="20"/>
  <c r="T156" i="20"/>
  <c r="T148" i="20"/>
  <c r="T140" i="20"/>
  <c r="T132" i="20"/>
  <c r="T124" i="20"/>
  <c r="T108" i="20"/>
  <c r="T100" i="20"/>
  <c r="T92" i="20"/>
  <c r="T33" i="20"/>
  <c r="T29" i="20"/>
  <c r="T25" i="20"/>
  <c r="T21" i="20"/>
  <c r="T34" i="20"/>
  <c r="T26" i="20"/>
  <c r="T22" i="20"/>
  <c r="T13" i="20"/>
  <c r="T197" i="20"/>
  <c r="T193" i="20"/>
  <c r="T181" i="20"/>
  <c r="T177" i="20"/>
  <c r="T165" i="20"/>
  <c r="T161" i="20"/>
  <c r="T149" i="20"/>
  <c r="T145" i="20"/>
  <c r="T137" i="20"/>
  <c r="T133" i="20"/>
  <c r="T121" i="20"/>
  <c r="T117" i="20"/>
  <c r="T105" i="20"/>
  <c r="T101" i="20"/>
  <c r="T89" i="20"/>
  <c r="T85" i="20"/>
  <c r="T73" i="20"/>
  <c r="T69" i="20"/>
  <c r="T57" i="20"/>
  <c r="T53" i="20"/>
  <c r="T41" i="20"/>
  <c r="T37" i="20"/>
  <c r="T87" i="20"/>
  <c r="T83" i="20"/>
  <c r="T71" i="20"/>
  <c r="T67" i="20"/>
  <c r="T55" i="20"/>
  <c r="T51" i="20"/>
  <c r="T39" i="20"/>
  <c r="T50" i="20"/>
  <c r="T40" i="20"/>
  <c r="T204" i="20"/>
  <c r="T192" i="20"/>
  <c r="T188" i="20"/>
  <c r="T176" i="20"/>
  <c r="T172" i="20"/>
  <c r="R7" i="20" l="1"/>
  <c r="R8" i="20"/>
  <c r="S6" i="20"/>
  <c r="V6" i="20" s="1"/>
  <c r="T5" i="20"/>
  <c r="F8" i="29" s="1"/>
  <c r="L8" i="29" s="1"/>
  <c r="L4" i="29" s="1"/>
  <c r="D8" i="29"/>
  <c r="C8" i="29" s="1"/>
  <c r="T20" i="20"/>
  <c r="T35" i="20"/>
  <c r="T23" i="20"/>
  <c r="T104" i="20"/>
  <c r="T130" i="20"/>
  <c r="T48" i="20"/>
  <c r="T52" i="20"/>
  <c r="T12" i="20"/>
  <c r="T10" i="20"/>
  <c r="T24" i="20"/>
  <c r="T31" i="20"/>
  <c r="T106" i="20"/>
  <c r="T138" i="20"/>
  <c r="T32" i="20"/>
  <c r="T96" i="20"/>
  <c r="T144" i="20"/>
  <c r="T90" i="20"/>
  <c r="T122" i="20"/>
  <c r="T154" i="20"/>
  <c r="T114" i="20"/>
  <c r="T38" i="20"/>
  <c r="T42" i="20"/>
  <c r="T9" i="20"/>
  <c r="T28" i="20"/>
  <c r="T19" i="20"/>
  <c r="T112" i="20"/>
  <c r="T160" i="20"/>
  <c r="T98" i="20"/>
  <c r="T162" i="20"/>
  <c r="T49" i="20"/>
  <c r="T125" i="20"/>
  <c r="T131" i="20"/>
  <c r="T61" i="20"/>
  <c r="T47" i="20"/>
  <c r="T150" i="20"/>
  <c r="T99" i="20"/>
  <c r="T153" i="20"/>
  <c r="T70" i="20"/>
  <c r="T102" i="20"/>
  <c r="T194" i="20"/>
  <c r="T30" i="20"/>
  <c r="T202" i="20"/>
  <c r="T59" i="20"/>
  <c r="T139" i="20"/>
  <c r="T111" i="20"/>
  <c r="T201" i="20"/>
  <c r="T151" i="20"/>
  <c r="T190" i="20"/>
  <c r="T175" i="20"/>
  <c r="T196" i="20"/>
  <c r="T58" i="20"/>
  <c r="T78" i="20"/>
  <c r="T142" i="20"/>
  <c r="T155" i="20"/>
  <c r="T93" i="20"/>
  <c r="T136" i="20"/>
  <c r="T11" i="20"/>
  <c r="T109" i="20"/>
  <c r="T195" i="20"/>
  <c r="T115" i="20"/>
  <c r="T129" i="20"/>
  <c r="T118" i="20"/>
  <c r="T169" i="20"/>
  <c r="T200" i="20"/>
  <c r="T56" i="20"/>
  <c r="T74" i="20"/>
  <c r="T126" i="20"/>
  <c r="T95" i="20"/>
  <c r="T157" i="20"/>
  <c r="T79" i="20"/>
  <c r="T45" i="20"/>
  <c r="T143" i="20"/>
  <c r="T180" i="20"/>
  <c r="T36" i="20"/>
  <c r="T54" i="20"/>
  <c r="T64" i="20"/>
  <c r="T72" i="20"/>
  <c r="T84" i="20"/>
  <c r="T110" i="20"/>
  <c r="T158" i="20"/>
  <c r="T63" i="20"/>
  <c r="T135" i="20"/>
  <c r="T159" i="20"/>
  <c r="T191" i="20"/>
  <c r="T17" i="20"/>
  <c r="T14" i="20"/>
  <c r="T174" i="20"/>
  <c r="T43" i="20"/>
  <c r="T91" i="20"/>
  <c r="T123" i="20"/>
  <c r="T171" i="20"/>
  <c r="T113" i="20"/>
  <c r="T18" i="20"/>
  <c r="T16" i="20"/>
  <c r="T152" i="20"/>
  <c r="T81" i="20"/>
  <c r="T189" i="20"/>
  <c r="T198" i="20"/>
  <c r="T183" i="20"/>
  <c r="T185" i="20"/>
  <c r="T184" i="20"/>
  <c r="T62" i="20"/>
  <c r="T82" i="20"/>
  <c r="T166" i="20"/>
  <c r="T163" i="20"/>
  <c r="T173" i="20"/>
  <c r="T116" i="20"/>
  <c r="T107" i="20"/>
  <c r="T77" i="20"/>
  <c r="T199" i="20"/>
  <c r="T170" i="20"/>
  <c r="T134" i="20"/>
  <c r="T75" i="20"/>
  <c r="T97" i="20"/>
  <c r="T46" i="20"/>
  <c r="T68" i="20"/>
  <c r="T94" i="20"/>
  <c r="T186" i="20"/>
  <c r="T187" i="20"/>
  <c r="T146" i="20"/>
  <c r="T65" i="20"/>
  <c r="T141" i="20"/>
  <c r="T147" i="20"/>
  <c r="T127" i="20"/>
  <c r="T103" i="20"/>
  <c r="T119" i="20"/>
  <c r="T182" i="20"/>
  <c r="T167" i="20"/>
  <c r="T66" i="20"/>
  <c r="T86" i="20"/>
  <c r="T178" i="20"/>
  <c r="T179" i="20"/>
  <c r="T27" i="20"/>
  <c r="N9" i="29"/>
  <c r="M9" i="29"/>
  <c r="M10" i="29"/>
  <c r="O10" i="29" s="1"/>
  <c r="T15" i="20"/>
  <c r="U6" i="20" l="1"/>
  <c r="S8" i="20"/>
  <c r="V8" i="20" s="1"/>
  <c r="U8" i="20" s="1"/>
  <c r="S7" i="20"/>
  <c r="V7" i="20" s="1"/>
  <c r="F4" i="29"/>
  <c r="N8" i="29"/>
  <c r="N4" i="29" s="1"/>
  <c r="M8" i="29"/>
  <c r="M4" i="29" s="1"/>
  <c r="D9" i="29"/>
  <c r="U7" i="20" l="1"/>
  <c r="T7" i="20" s="1"/>
  <c r="T8" i="20"/>
  <c r="O8" i="29"/>
  <c r="D4" i="29"/>
  <c r="C9" i="29"/>
  <c r="T6" i="20"/>
  <c r="C4" i="29" l="1"/>
  <c r="O9" i="29"/>
  <c r="O4" i="29" s="1"/>
</calcChain>
</file>

<file path=xl/sharedStrings.xml><?xml version="1.0" encoding="utf-8"?>
<sst xmlns="http://schemas.openxmlformats.org/spreadsheetml/2006/main" count="395" uniqueCount="256">
  <si>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</si>
  <si>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</si>
  <si>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</si>
  <si>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</si>
  <si>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</si>
  <si>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</si>
  <si>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</si>
  <si>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</si>
  <si>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</si>
  <si>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</si>
  <si>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</si>
  <si>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</si>
  <si>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</si>
  <si>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Angaben zu den Nutzungsdauern</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</si>
  <si>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</si>
  <si>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</si>
  <si>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</si>
  <si>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</si>
  <si>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</si>
  <si>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</si>
  <si>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</si>
  <si>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</si>
  <si>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</si>
  <si>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</si>
  <si>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</si>
  <si>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</si>
  <si>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</si>
  <si>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</si>
  <si>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</si>
  <si>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</si>
  <si>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</si>
  <si>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Beschreibung</t>
  </si>
  <si>
    <t>Tabellenblatt</t>
  </si>
  <si>
    <t>Version</t>
  </si>
  <si>
    <t>Zellbereich</t>
  </si>
  <si>
    <t>Unterer Rand</t>
  </si>
  <si>
    <t>Oberer Rand</t>
  </si>
  <si>
    <t>bitte wählen</t>
  </si>
  <si>
    <t>Anschaffungs-jahr</t>
  </si>
  <si>
    <t>Nutzungs-dauer Unterer Rand</t>
  </si>
  <si>
    <t>kalkulatorische Abschreibungen</t>
  </si>
  <si>
    <t>kalkulatorische Gewerbesteuer</t>
  </si>
  <si>
    <t>Restwerte zum 31.12.</t>
  </si>
  <si>
    <t>kalkulatorische Verzinsungsbasis</t>
  </si>
  <si>
    <t>Zu berücksichtigende Werte</t>
  </si>
  <si>
    <t>Zu berücksich-tigende Werte</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</si>
  <si>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</si>
  <si>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</si>
  <si>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</si>
  <si>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</si>
  <si>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</si>
  <si>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</si>
  <si>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</si>
  <si>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</si>
  <si>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</si>
  <si>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Angaben zu den (erwarteten) Anschaffungs- und Herstellungskosten</t>
  </si>
  <si>
    <t>Angaben zu den (erwarteten) bilanziellen Wertansätzen</t>
  </si>
  <si>
    <t>Release-Version</t>
  </si>
  <si>
    <t>Investitionsjahre</t>
  </si>
  <si>
    <t>Nutzungs-dauer Oberer Rand</t>
  </si>
  <si>
    <t>Zeitreihe_1</t>
  </si>
  <si>
    <t>Zeitreihe_2</t>
  </si>
  <si>
    <t>Erhebungsbogen für Stromnetzbetreiber nach § 10a ARegV</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</si>
  <si>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</si>
  <si>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</si>
  <si>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</si>
  <si>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</si>
  <si>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</si>
  <si>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</si>
  <si>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</si>
  <si>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</si>
  <si>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</si>
  <si>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</si>
  <si>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</si>
  <si>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</si>
  <si>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</si>
  <si>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</si>
  <si>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</si>
  <si>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</si>
  <si>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</si>
  <si>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</si>
  <si>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</si>
  <si>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</si>
  <si>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</si>
  <si>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</si>
  <si>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</si>
  <si>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</si>
  <si>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</si>
  <si>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</si>
  <si>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</si>
  <si>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</si>
  <si>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</si>
  <si>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</si>
  <si>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</si>
  <si>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</si>
  <si>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</si>
  <si>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Sachanlage-vermögen</t>
  </si>
  <si>
    <t>weitere Anlagevermögen</t>
  </si>
  <si>
    <t>BKZ/NAKB</t>
  </si>
  <si>
    <t>davon Sachanlage-vermögen</t>
  </si>
  <si>
    <t>davon weitere Anlagevermögen</t>
  </si>
  <si>
    <t>Kategorie</t>
  </si>
  <si>
    <t>GewSt-Hebesatz
(Basisjahr 2016)</t>
  </si>
  <si>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</si>
  <si>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</si>
  <si>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</si>
  <si>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</si>
  <si>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</si>
  <si>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</si>
  <si>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</si>
  <si>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</si>
  <si>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</si>
  <si>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</si>
  <si>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</si>
  <si>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</si>
  <si>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</si>
  <si>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t>Verpächter</t>
  </si>
  <si>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</si>
  <si>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</si>
  <si>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</si>
  <si>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</si>
  <si>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</si>
  <si>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</si>
  <si>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</si>
  <si>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Projektbezeichnung:</t>
    </r>
    <r>
      <rPr>
        <sz val="10"/>
        <rFont val="Arial"/>
        <family val="2"/>
      </rPr>
      <t xml:space="preserve"> Hier ist die Projektbezeichnung der Investitionsmaßnahme anzugeben.</t>
    </r>
  </si>
  <si>
    <r>
      <t>Anschaffungsjahr:</t>
    </r>
    <r>
      <rPr>
        <sz val="10"/>
        <rFont val="Arial"/>
        <family val="2"/>
      </rPr>
      <t xml:space="preserve"> Wählen Sie das Anschaffungsjahr aus der Auswahlliste aus.</t>
    </r>
  </si>
  <si>
    <t>Zur Berücksichtigung des weiteren Anlagevermögens besteht in dieser Tabelle die Möglichkeit.</t>
  </si>
  <si>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</si>
  <si>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</si>
  <si>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</si>
  <si>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Nutzungsdauer (handelsrechtlich):</t>
    </r>
    <r>
      <rPr>
        <sz val="10"/>
        <rFont val="Arial"/>
        <family val="2"/>
      </rPr>
      <t xml:space="preserve"> Die handelsrechtliche Nutzungsdauer des Vermögensgegenstandes ist anzugeben.</t>
    </r>
  </si>
  <si>
    <r>
      <t>Zugangsjahr:</t>
    </r>
    <r>
      <rPr>
        <sz val="10"/>
        <rFont val="Arial"/>
        <family val="2"/>
      </rPr>
      <t xml:space="preserve"> Wählen Sie das Zugangsjahr aus der Auswahlliste aus.</t>
    </r>
  </si>
  <si>
    <r>
      <t>Zugänge im Zugangsjahr:</t>
    </r>
    <r>
      <rPr>
        <sz val="10"/>
        <rFont val="Arial"/>
        <family val="2"/>
      </rPr>
      <t xml:space="preserve"> Tragen Sie die Zugänge an BKZ / NAKB ein.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</si>
  <si>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</si>
  <si>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</si>
  <si>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</si>
  <si>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</si>
  <si>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Erläuterung:</t>
    </r>
    <r>
      <rPr>
        <sz val="10"/>
        <rFont val="Arial"/>
        <family val="2"/>
      </rPr>
      <t xml:space="preserve"> Das Feld dient der näheren Erläuterung des zu berücksichtigenden Vermögengegenstandes.</t>
    </r>
  </si>
  <si>
    <r>
      <t>Historische AK/HK, der Investitionen seit dem 01.01.2017:</t>
    </r>
    <r>
      <rPr>
        <sz val="10"/>
        <rFont val="Arial"/>
        <family val="2"/>
      </rPr>
      <t xml:space="preserve"> Tragen Sie die AK</t>
    </r>
    <r>
      <rPr>
        <sz val="10"/>
        <color rgb="FFFF0000"/>
        <rFont val="Arial"/>
        <family val="2"/>
      </rPr>
      <t>/</t>
    </r>
    <r>
      <rPr>
        <sz val="10"/>
        <rFont val="Arial"/>
        <family val="2"/>
      </rPr>
      <t>HK der Investitionen seit dem 01.01.2017 ein.</t>
    </r>
  </si>
  <si>
    <t>Teil-Netzzugang (§ 26 II, III ARegV) nach dem Basisjahr</t>
  </si>
  <si>
    <t>Teil-Netzabgang (§ 26 II, III ARegV) nach dem Basisjahr</t>
  </si>
  <si>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</si>
  <si>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</si>
  <si>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davon Investitions-maßnahmen (nicht in KKAuf)</t>
  </si>
  <si>
    <t>Ehemalige Investitionsmaßnahmen (§ 34 Abs. 7 ARegV)</t>
  </si>
  <si>
    <t>B Berechnung des Kapitalkostenaufschlag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</si>
  <si>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</si>
  <si>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</si>
  <si>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</si>
  <si>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</si>
  <si>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</si>
  <si>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</si>
  <si>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</si>
  <si>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</si>
  <si>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</si>
  <si>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t>Zugänge von Baukostenzuschüssen, Netzanschlusskostenbeiträgen und SoPo Investitionszuschüsse</t>
  </si>
  <si>
    <r>
      <t>(Erwartete) historische AK/HK im Anschaffungsjahr [negativ= Netzabgang]:</t>
    </r>
    <r>
      <rPr>
        <sz val="10"/>
        <rFont val="Arial"/>
        <family val="2"/>
      </rPr>
      <t xml:space="preserve"> Tragen Sie die erwarteten AK/HK ein. Sofern es sich bei dem Netzteil um einen Netzabgang handelt, sind die Werte als negative Werte einzutragen. Hierbei sind lediglich die AK/HK nach dem Basisjahr (2016) einzutragen.</t>
    </r>
  </si>
  <si>
    <r>
      <t>Kürzungen / Abgänge:</t>
    </r>
    <r>
      <rPr>
        <sz val="10"/>
        <rFont val="Arial"/>
        <family val="2"/>
      </rPr>
      <t xml:space="preserve"> Die Spalte ist für Kürzungen sowie nachträgliche Abgänge in Folgejahren vorgesehen.</t>
    </r>
  </si>
  <si>
    <t>Kürzungen / Abgänge</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</si>
  <si>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</si>
  <si>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</si>
  <si>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davon Investitionsmaßnahmen (nicht in KKAuf):</t>
    </r>
    <r>
      <rPr>
        <sz val="10"/>
        <rFont val="Arial"/>
        <family val="2"/>
      </rPr>
      <t xml:space="preserve"> 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r>
  </si>
  <si>
    <t>D2_WAV</t>
  </si>
  <si>
    <t>D1_BKZ_NAKB_SoPo</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</si>
  <si>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</si>
  <si>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</si>
  <si>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BNetzA_Strom_KKAuf_v1.0_180507</t>
  </si>
  <si>
    <t>2. Werden Netzteile im Antragsjahr voraussichtlich aufgenommen?</t>
  </si>
  <si>
    <t>2.a Werden für diese voraussichtlichen Netzaufnahmen Beträge als Planwerte geltend gemacht?</t>
  </si>
  <si>
    <t>4.a Werden für diese voraussichtlichen Netzabgaben Beträge als Planwerte in Abzug gebracht?</t>
  </si>
  <si>
    <t>5. Existieren für den antragstellenden Netzbetreiber über die zweite Regulierungsperiode hinaus genehmigte 
Investitionsmaßnahmen nach § 23 Absatz 6 oder Absatz 7</t>
  </si>
  <si>
    <t>6. Entsprechen die Angaben im Erhebungsbogen den Angaben ihrer offiziellen unternehmensinternen Investitionsplanung?</t>
  </si>
  <si>
    <r>
      <t xml:space="preserve">7. Sofern die Anlagengruppe "Zähler …" berücksichtigt ist, bestätigen sie das hierbei </t>
    </r>
    <r>
      <rPr>
        <u/>
        <sz val="11"/>
        <color theme="1"/>
        <rFont val="Calibri"/>
        <family val="2"/>
        <scheme val="minor"/>
      </rPr>
      <t>keine</t>
    </r>
    <r>
      <rPr>
        <sz val="11"/>
        <color theme="1"/>
        <rFont val="Calibri"/>
        <family val="2"/>
        <scheme val="minor"/>
      </rPr>
      <t xml:space="preserve"> Werte für moderne Messsysteme/-einrichtungen (MsbG-Sachverhalte) enthalten sind.</t>
    </r>
  </si>
  <si>
    <t>BNetzA_Strom_KKAuf_v1.1_190510</t>
  </si>
  <si>
    <r>
      <t>2017:</t>
    </r>
    <r>
      <rPr>
        <sz val="10"/>
        <rFont val="Arial"/>
        <family val="2"/>
      </rPr>
      <t xml:space="preserve"> Es ist die Nutzungsdauer aus der letztjährigen Genehmigung anzugeben.</t>
    </r>
  </si>
  <si>
    <r>
      <t>2018:</t>
    </r>
    <r>
      <rPr>
        <sz val="10"/>
        <rFont val="Arial"/>
        <family val="2"/>
      </rPr>
      <t xml:space="preserve"> Es ist die Nutzungsdauer aus der letztjährigen Genehmigung anzugeben.</t>
    </r>
  </si>
  <si>
    <r>
      <t>2019:</t>
    </r>
    <r>
      <rPr>
        <sz val="10"/>
        <rFont val="Arial"/>
        <family val="2"/>
      </rPr>
      <t xml:space="preserve"> Es ist die Nutzungsdauer aus der letztjährigen Genehmigung anzugeben.</t>
    </r>
  </si>
  <si>
    <r>
      <t>2021:</t>
    </r>
    <r>
      <rPr>
        <sz val="10"/>
        <rFont val="Arial"/>
        <family val="2"/>
      </rPr>
      <t xml:space="preserve"> Es wird unterstellt, dass die Nutzungsdauer des Vorjahres für den gesamten Zeitraum bis 2023 Gültigkeit hat.</t>
    </r>
  </si>
  <si>
    <r>
      <t>2022:</t>
    </r>
    <r>
      <rPr>
        <sz val="10"/>
        <rFont val="Arial"/>
        <family val="2"/>
      </rPr>
      <t xml:space="preserve"> Es wird unterstellt, dass die Nutzungsdauer des Vorjahres für den gesamten Zeitraum bis 2023 Gültigkeit hat.</t>
    </r>
  </si>
  <si>
    <r>
      <t>2023:</t>
    </r>
    <r>
      <rPr>
        <sz val="10"/>
        <rFont val="Arial"/>
        <family val="2"/>
      </rPr>
      <t xml:space="preserve"> Es wird unterstellt, dass die Nutzungsdauer des Vorjahres für den gesamten Zeitraum bis 2023 Gültigkeit hat.</t>
    </r>
  </si>
  <si>
    <r>
      <t>GewSt-Hebesatz (Basisjahr 2016):</t>
    </r>
    <r>
      <rPr>
        <sz val="10"/>
        <rFont val="Arial"/>
        <family val="2"/>
      </rPr>
      <t xml:space="preserve"> Es ist der Gewerbesteuerhebesatz des Basisjahres 2016 anzugeben, der in der Kostenprüfung verwendet wurde.</t>
    </r>
  </si>
  <si>
    <t>E_Erläuterung</t>
  </si>
  <si>
    <t>neu eingefügtes Tabellenblatt für Erläuterungen des Netzbetreibers</t>
  </si>
  <si>
    <t>Besonderheiten zum Erfassungsblatt sind hier detailliert zu erläutern.</t>
  </si>
  <si>
    <t>Tabelle</t>
  </si>
  <si>
    <t>Zelle</t>
  </si>
  <si>
    <t>E.  Erläuterungen</t>
  </si>
  <si>
    <t>D2. Weiteres Anlagevermögen (für Zugänge ab 2017)</t>
  </si>
  <si>
    <t>D1. Auflösung von Baukostenzuschüssen/Netzanschlusskostenbeiträgen und SoPo Investitionszuschüsse in Verbindung mit der StromNEV  (für Zugänge ab 2017)</t>
  </si>
  <si>
    <t>D. Sachanlagevermögen (für Zugänge ab 2017)</t>
  </si>
  <si>
    <t>Versionshinweise</t>
  </si>
  <si>
    <t>Jahr</t>
  </si>
  <si>
    <t>Datum</t>
  </si>
  <si>
    <t>Bezeichnung</t>
  </si>
  <si>
    <t>1.0</t>
  </si>
  <si>
    <t>1.1</t>
  </si>
  <si>
    <t>1.2</t>
  </si>
  <si>
    <t>Kapitalkosten-aufschlag</t>
  </si>
  <si>
    <t>A31</t>
  </si>
  <si>
    <t>neue Frage eingefügt</t>
  </si>
  <si>
    <t>Spalte L</t>
  </si>
  <si>
    <t>Formelfehler angepasst</t>
  </si>
  <si>
    <t>BNetzA_Strom_KKAuf_v1.2_200422</t>
  </si>
  <si>
    <t>1.3</t>
  </si>
  <si>
    <t>Spalte I</t>
  </si>
  <si>
    <t>neue Spalte für Separierung der Straßenbeleuchtung</t>
  </si>
  <si>
    <t>Spalte D</t>
  </si>
  <si>
    <t>Spalte C</t>
  </si>
  <si>
    <t>Anpassung der Jahresformatierung</t>
  </si>
  <si>
    <t>Spalte B</t>
  </si>
  <si>
    <t>von VII
davon Straßen-beleuchtung</t>
  </si>
  <si>
    <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 </t>
    </r>
  </si>
  <si>
    <t>VNB</t>
  </si>
  <si>
    <t xml:space="preserve"> Bei der NetzID=VNB handelt es sich stets um das originäre Netz des Netzbetreibers.</t>
  </si>
  <si>
    <t>Zeile 35</t>
  </si>
  <si>
    <t>Vorgabe VNB=originärers Netz</t>
  </si>
  <si>
    <r>
      <t xml:space="preserve">davon Straßenbeleuchtung: </t>
    </r>
    <r>
      <rPr>
        <sz val="10"/>
        <rFont val="Arial"/>
        <family val="2"/>
      </rPr>
      <t>Die Spalte ist nur bei neu übernommen Straßenbeleuchtungs</t>
    </r>
    <r>
      <rPr>
        <b/>
        <sz val="10"/>
        <rFont val="Arial"/>
        <family val="2"/>
      </rPr>
      <t>netzen</t>
    </r>
    <r>
      <rPr>
        <sz val="10"/>
        <rFont val="Arial"/>
        <family val="2"/>
      </rPr>
      <t xml:space="preserve"> zu befüllen.</t>
    </r>
  </si>
  <si>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</si>
  <si>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BNetzA_Strom_KKAuf_v1.3_210419</t>
  </si>
  <si>
    <t>Frage 8 entfällt</t>
  </si>
  <si>
    <t>1.4</t>
  </si>
  <si>
    <t>Restwert zum 01.01. des Antragsjahres</t>
  </si>
  <si>
    <t>Abschreibung des Antragsjahres</t>
  </si>
  <si>
    <t>Restwert zum 31.12. des Antragsjahres</t>
  </si>
  <si>
    <t>Umwandlung in eine variable Tabelle, in der die Zeilenanzahl individuell angepasst werden kann</t>
  </si>
  <si>
    <t>Spalte K und L die Formeln herausgenommen</t>
  </si>
  <si>
    <t>handelsrechtlicher Wertansatz zum 01.01. des Antragsjahres</t>
  </si>
  <si>
    <t>handelsrechtlicher Wertansatz zum 31.12. des Antragsjahres</t>
  </si>
  <si>
    <r>
      <t>2020:</t>
    </r>
    <r>
      <rPr>
        <sz val="10"/>
        <rFont val="Arial"/>
        <family val="2"/>
      </rPr>
      <t xml:space="preserve"> Es ist die Nutzungsdauer aus der letztjährigen Genehmigung anzugeben.</t>
    </r>
  </si>
  <si>
    <t>=&gt; Sofern weitere Zeilen benötigt werden, bitte vor dieser Zeile einfügen (gelbe Zeile hiervor markieren &amp; Strg +)</t>
  </si>
  <si>
    <t>2017</t>
  </si>
  <si>
    <t>2018</t>
  </si>
  <si>
    <t>2019</t>
  </si>
  <si>
    <t>2020</t>
  </si>
  <si>
    <t>2021</t>
  </si>
  <si>
    <t>2022</t>
  </si>
  <si>
    <t>2023</t>
  </si>
  <si>
    <r>
      <rPr>
        <sz val="11"/>
        <rFont val="Calibri"/>
        <family val="2"/>
        <scheme val="minor"/>
      </rPr>
      <t>(Erwartete) historische AK/HK im Anschaffungsjahr</t>
    </r>
    <r>
      <rPr>
        <sz val="11"/>
        <color theme="1"/>
        <rFont val="Calibri"/>
        <family val="2"/>
        <scheme val="minor"/>
      </rPr>
      <t xml:space="preserve">
</t>
    </r>
    <r>
      <rPr>
        <sz val="11"/>
        <rFont val="Calibri"/>
        <family val="2"/>
        <scheme val="minor"/>
      </rPr>
      <t>[</t>
    </r>
    <r>
      <rPr>
        <sz val="11"/>
        <color rgb="FFFF0000"/>
        <rFont val="Calibri"/>
        <family val="2"/>
        <scheme val="minor"/>
      </rPr>
      <t>negativ= Netzabgang</t>
    </r>
    <r>
      <rPr>
        <sz val="11"/>
        <rFont val="Calibri"/>
        <family val="2"/>
        <scheme val="minor"/>
      </rPr>
      <t>]</t>
    </r>
  </si>
  <si>
    <t>(Erwartete) historische AK/HK zum Stand 31.12. des Antragsjahres</t>
  </si>
  <si>
    <t>ND 2017</t>
  </si>
  <si>
    <t>ND 2018</t>
  </si>
  <si>
    <t>ND 2019</t>
  </si>
  <si>
    <t>ND 2020</t>
  </si>
  <si>
    <t>ND 2021</t>
  </si>
  <si>
    <t>ND 2022</t>
  </si>
  <si>
    <t>ND 2023</t>
  </si>
  <si>
    <t>(Erwartete) historische AK/HK zum Stand 31.12. des Antragsjahres bereinigt um Investitionsmaß-nahmen</t>
  </si>
  <si>
    <t>(Erwarteter) Stand zum 31.12. des Antragsjahres</t>
  </si>
  <si>
    <r>
      <t>Zugänge im Zugangsjahr
[</t>
    </r>
    <r>
      <rPr>
        <sz val="11"/>
        <color rgb="FFFF0000"/>
        <rFont val="Calibri"/>
        <family val="2"/>
        <scheme val="minor"/>
      </rPr>
      <t>negativ= Netzabgang</t>
    </r>
    <r>
      <rPr>
        <sz val="11"/>
        <rFont val="Calibri"/>
        <family val="2"/>
        <scheme val="minor"/>
      </rPr>
      <t>]</t>
    </r>
  </si>
  <si>
    <r>
      <t>Historische AK/HK, der Investitionen seit dem 01.01.2017
[</t>
    </r>
    <r>
      <rPr>
        <sz val="11"/>
        <color rgb="FFFF0000"/>
        <rFont val="Calibri"/>
        <family val="2"/>
        <scheme val="minor"/>
      </rPr>
      <t>negativ= Netzabgang</t>
    </r>
    <r>
      <rPr>
        <sz val="11"/>
        <rFont val="Calibri"/>
        <family val="2"/>
        <scheme val="minor"/>
      </rPr>
      <t>]</t>
    </r>
  </si>
  <si>
    <t>Spalte G und J</t>
  </si>
  <si>
    <t>BNetzA_Strom_KKAuf_v1.4_220328</t>
  </si>
  <si>
    <t>Anpassung der Formel</t>
  </si>
  <si>
    <t>1.4.1</t>
  </si>
  <si>
    <t>BNetzA_Strom_KKAuf_v1.4.1_220405</t>
  </si>
  <si>
    <t>Spalte W bis 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</si>
</sst>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sz val="11"/>
      <color rgb="FFFF0000"/>
      <name val="Calibri"/>
      <family val="2"/>
      <scheme val="minor"/>
    </font>
    <font>
      <b/>
      <u/>
      <sz val="10"/>
      <name val="Arial"/>
      <family val="2"/>
    </font>
    <font>
      <sz val="10"/>
      <color rgb="FFFF0000"/>
      <name val="Arial"/>
      <family val="2"/>
    </font>
    <font>
      <sz val="10"/>
      <color theme="1"/>
      <name val="Arial"/>
      <family val="2"/>
    </font>
    <font>
      <u/>
      <sz val="11"/>
      <color theme="1"/>
      <name val="Calibri"/>
      <family val="2"/>
      <scheme val="minor"/>
    </font>
    <font>
      <b/>
      <u/>
      <sz val="12"/>
      <name val="Arial"/>
      <family val="2"/>
    </font>
    <font>
      <u/>
      <sz val="11"/>
      <color indexed="12"/>
      <name val="Arial"/>
      <family val="2"/>
    </font>
    <font>
      <b/>
      <u/>
      <sz val="11"/>
      <color indexed="12"/>
      <name val="Arial"/>
      <family val="2"/>
    </font>
    <font>
      <b/>
      <sz val="16"/>
      <name val="Arial"/>
      <family val="2"/>
    </font>
    <font>
      <sz val="11"/>
      <name val="Arial"/>
    </font>
    <font>
      <b/>
      <sz val="11"/>
      <name val="Arial"/>
      <family val="2"/>
    </font>
  </fonts>
  <fills count="31">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diagonal/>
    </border>
  </borders>
  <cellStyleXfs count="74">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1" fontId="4" fillId="20" borderId="8"/>
    <xf numFmtId="171" fontId="4" fillId="20" borderId="8"/>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xf numFmtId="0" fontId="4" fillId="0" borderId="0"/>
    <xf numFmtId="0" fontId="4" fillId="0" borderId="0"/>
    <xf numFmtId="0" fontId="34" fillId="0" borderId="0" applyNumberFormat="0" applyFill="0" applyBorder="0" applyAlignment="0" applyProtection="0">
      <alignment vertical="top"/>
      <protection locked="0"/>
    </xf>
    <xf numFmtId="0" fontId="1" fillId="0" borderId="0"/>
    <xf numFmtId="0" fontId="4" fillId="0" borderId="0"/>
    <xf numFmtId="0" fontId="37" fillId="0" borderId="0"/>
  </cellStyleXfs>
  <cellXfs count="212">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70" fontId="14" fillId="0" borderId="0" xfId="0" applyNumberFormat="1" applyFont="1" applyBorder="1" applyProtection="1"/>
    <xf numFmtId="0" fontId="14" fillId="0" borderId="0" xfId="0" applyFont="1" applyProtection="1"/>
    <xf numFmtId="1" fontId="0" fillId="0" borderId="0" xfId="0" applyNumberFormat="1" applyProtection="1"/>
    <xf numFmtId="170" fontId="14" fillId="0" borderId="0" xfId="0" applyNumberFormat="1"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3" fillId="22" borderId="0" xfId="0" applyFont="1" applyFill="1" applyAlignment="1" applyProtection="1">
      <alignment horizontal="center"/>
    </xf>
    <xf numFmtId="1" fontId="3" fillId="23" borderId="7" xfId="65" applyNumberFormat="1" applyFont="1" applyFill="1" applyBorder="1" applyAlignment="1" applyProtection="1">
      <alignment horizontal="center" vertical="center"/>
      <protection locked="0"/>
    </xf>
    <xf numFmtId="10" fontId="1" fillId="23" borderId="1" xfId="66" applyNumberForma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horizontal="center" vertical="center" wrapText="1"/>
    </xf>
    <xf numFmtId="0" fontId="0" fillId="0" borderId="0" xfId="0" applyFill="1" applyAlignment="1" applyProtection="1">
      <alignment horizontal="center"/>
    </xf>
    <xf numFmtId="10" fontId="0" fillId="0" borderId="0" xfId="66" applyNumberFormat="1" applyFont="1" applyProtection="1"/>
    <xf numFmtId="0" fontId="26" fillId="26" borderId="4" xfId="36" applyFont="1" applyFill="1" applyBorder="1" applyAlignment="1" applyProtection="1">
      <alignment horizontal="left" vertical="center"/>
    </xf>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70" fontId="1" fillId="23" borderId="3" xfId="65" applyNumberFormat="1" applyFill="1" applyBorder="1" applyProtection="1">
      <protection locked="0"/>
    </xf>
    <xf numFmtId="172" fontId="1" fillId="23" borderId="3" xfId="65" applyNumberFormat="1" applyFill="1" applyBorder="1" applyProtection="1">
      <protection locked="0"/>
    </xf>
    <xf numFmtId="173" fontId="1" fillId="23" borderId="3" xfId="65" applyNumberFormat="1" applyFill="1" applyBorder="1" applyProtection="1">
      <protection locked="0"/>
    </xf>
    <xf numFmtId="170"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5" fillId="26" borderId="3" xfId="37" applyFont="1" applyFill="1" applyBorder="1" applyAlignment="1" applyProtection="1">
      <alignment horizontal="center" vertical="center"/>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2" fontId="0" fillId="0" borderId="3" xfId="65" applyNumberFormat="1" applyFont="1" applyFill="1" applyBorder="1" applyAlignment="1" applyProtection="1">
      <alignment horizontal="center" vertical="center"/>
      <protection locked="0"/>
    </xf>
    <xf numFmtId="172" fontId="0" fillId="23" borderId="3" xfId="65" applyNumberFormat="1" applyFont="1" applyFill="1" applyBorder="1" applyAlignment="1" applyProtection="1">
      <alignment horizontal="center" vertical="center"/>
      <protection locked="0"/>
    </xf>
    <xf numFmtId="172" fontId="0" fillId="22" borderId="3" xfId="65" applyNumberFormat="1" applyFont="1" applyFill="1" applyBorder="1" applyAlignment="1" applyProtection="1">
      <alignment horizontal="center" vertical="center"/>
      <protection locked="0"/>
    </xf>
    <xf numFmtId="170" fontId="0" fillId="22" borderId="3" xfId="65" applyNumberFormat="1" applyFont="1" applyFill="1" applyBorder="1" applyAlignment="1" applyProtection="1">
      <alignment horizontal="left" vertical="center"/>
      <protection locked="0"/>
    </xf>
    <xf numFmtId="0" fontId="0" fillId="0" borderId="0" xfId="0" applyAlignment="1" applyProtection="1">
      <alignment horizontal="left"/>
    </xf>
    <xf numFmtId="10" fontId="1" fillId="23" borderId="3" xfId="66" applyNumberFormat="1" applyFill="1" applyBorder="1" applyAlignment="1" applyProtection="1">
      <alignment horizontal="center" vertical="center"/>
      <protection locked="0"/>
    </xf>
    <xf numFmtId="172" fontId="0" fillId="26" borderId="3" xfId="65" applyNumberFormat="1" applyFont="1" applyFill="1" applyBorder="1" applyAlignment="1" applyProtection="1">
      <alignment horizontal="center" vertical="center"/>
      <protection locked="0"/>
    </xf>
    <xf numFmtId="170" fontId="0" fillId="26" borderId="3" xfId="65" applyNumberFormat="1" applyFont="1" applyFill="1" applyBorder="1" applyAlignment="1" applyProtection="1">
      <alignment horizontal="left" vertical="center"/>
      <protection locked="0"/>
    </xf>
    <xf numFmtId="170" fontId="1" fillId="26" borderId="3" xfId="65" applyNumberFormat="1" applyFill="1" applyBorder="1" applyAlignment="1" applyProtection="1">
      <alignment horizontal="center" vertical="center"/>
      <protection locked="0"/>
    </xf>
    <xf numFmtId="170" fontId="0" fillId="0" borderId="4" xfId="65" applyNumberFormat="1" applyFont="1" applyFill="1" applyBorder="1" applyAlignment="1" applyProtection="1">
      <alignment horizontal="left" vertical="center"/>
      <protection locked="0"/>
    </xf>
    <xf numFmtId="170" fontId="1" fillId="0" borderId="5" xfId="65" applyNumberFormat="1" applyFill="1" applyBorder="1" applyAlignment="1" applyProtection="1">
      <alignment horizontal="center" vertical="center"/>
      <protection locked="0"/>
    </xf>
    <xf numFmtId="170" fontId="0" fillId="23" borderId="4" xfId="65" applyNumberFormat="1" applyFont="1" applyFill="1" applyBorder="1" applyAlignment="1" applyProtection="1">
      <alignment horizontal="left" vertical="center"/>
      <protection locked="0"/>
    </xf>
    <xf numFmtId="170" fontId="1" fillId="23" borderId="5" xfId="65" applyNumberFormat="1" applyFill="1" applyBorder="1" applyAlignment="1" applyProtection="1">
      <alignment horizontal="center" vertical="center"/>
      <protection locked="0"/>
    </xf>
    <xf numFmtId="170" fontId="1" fillId="23" borderId="4"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10" fontId="1" fillId="23" borderId="3" xfId="66" applyNumberFormat="1" applyFill="1" applyBorder="1" applyAlignment="1" applyProtection="1">
      <alignment horizontal="left" vertical="center"/>
      <protection locked="0"/>
    </xf>
    <xf numFmtId="4" fontId="10" fillId="19" borderId="16" xfId="0" applyNumberFormat="1" applyFont="1" applyFill="1" applyBorder="1" applyAlignment="1" applyProtection="1">
      <alignment vertical="center"/>
    </xf>
    <xf numFmtId="4" fontId="4" fillId="27" borderId="17" xfId="0" applyNumberFormat="1" applyFont="1" applyFill="1" applyBorder="1" applyAlignment="1" applyProtection="1">
      <alignment horizontal="left" indent="1"/>
    </xf>
    <xf numFmtId="4" fontId="4" fillId="27" borderId="17" xfId="0" applyNumberFormat="1" applyFont="1" applyFill="1" applyBorder="1" applyProtection="1"/>
    <xf numFmtId="4" fontId="10" fillId="19" borderId="18" xfId="0" applyNumberFormat="1" applyFont="1" applyFill="1" applyBorder="1" applyAlignment="1" applyProtection="1">
      <alignment vertical="center"/>
    </xf>
    <xf numFmtId="4" fontId="10" fillId="27" borderId="17" xfId="0" applyNumberFormat="1" applyFont="1" applyFill="1" applyBorder="1" applyAlignment="1" applyProtection="1">
      <alignment vertical="top" wrapText="1"/>
    </xf>
    <xf numFmtId="0" fontId="0" fillId="0" borderId="3" xfId="0" applyFont="1" applyBorder="1" applyAlignment="1" applyProtection="1">
      <alignment wrapText="1"/>
    </xf>
    <xf numFmtId="4" fontId="29" fillId="0" borderId="17"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0" fontId="0" fillId="26" borderId="5" xfId="36" applyFont="1" applyFill="1" applyBorder="1" applyAlignment="1" applyProtection="1">
      <alignment horizontal="center" vertical="center"/>
    </xf>
    <xf numFmtId="4" fontId="4" fillId="0" borderId="17" xfId="0" applyNumberFormat="1" applyFont="1" applyFill="1" applyBorder="1" applyAlignment="1" applyProtection="1">
      <alignment vertical="top" wrapText="1"/>
    </xf>
    <xf numFmtId="4" fontId="10" fillId="0"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wrapText="1"/>
    </xf>
    <xf numFmtId="4" fontId="4" fillId="27" borderId="17" xfId="0" applyNumberFormat="1" applyFont="1" applyFill="1" applyBorder="1" applyAlignment="1" applyProtection="1">
      <alignment vertical="top"/>
    </xf>
    <xf numFmtId="4" fontId="4" fillId="27" borderId="18" xfId="0" applyNumberFormat="1" applyFont="1" applyFill="1" applyBorder="1" applyAlignment="1" applyProtection="1">
      <alignment vertical="top"/>
    </xf>
    <xf numFmtId="4" fontId="4" fillId="28" borderId="18" xfId="0" applyNumberFormat="1" applyFont="1" applyFill="1" applyBorder="1" applyAlignment="1" applyProtection="1">
      <alignment vertical="top"/>
    </xf>
    <xf numFmtId="4" fontId="4" fillId="27" borderId="19" xfId="0" applyNumberFormat="1" applyFont="1" applyFill="1" applyBorder="1" applyAlignment="1" applyProtection="1">
      <alignment vertical="top"/>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2" xfId="0" applyNumberFormat="1" applyFont="1" applyBorder="1" applyAlignment="1" applyProtection="1">
      <alignment vertical="center"/>
    </xf>
    <xf numFmtId="173" fontId="26" fillId="0" borderId="11" xfId="0" applyNumberFormat="1" applyFont="1" applyBorder="1" applyAlignment="1" applyProtection="1">
      <alignment vertical="center"/>
    </xf>
    <xf numFmtId="173" fontId="26" fillId="0" borderId="12" xfId="0" applyNumberFormat="1" applyFont="1" applyBorder="1" applyAlignment="1" applyProtection="1">
      <alignment vertical="center"/>
    </xf>
    <xf numFmtId="173" fontId="26" fillId="0" borderId="13"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4" xfId="0" applyFont="1" applyBorder="1" applyProtection="1"/>
    <xf numFmtId="0" fontId="26" fillId="0" borderId="10" xfId="0" applyFont="1" applyBorder="1" applyProtection="1"/>
    <xf numFmtId="0" fontId="26" fillId="0" borderId="15" xfId="0" applyFont="1" applyBorder="1" applyProtection="1"/>
    <xf numFmtId="0" fontId="26" fillId="0" borderId="3" xfId="0" applyFont="1" applyBorder="1" applyAlignment="1" applyProtection="1">
      <alignment horizontal="center"/>
    </xf>
    <xf numFmtId="0" fontId="26" fillId="0" borderId="3" xfId="0" applyFont="1" applyBorder="1" applyAlignment="1" applyProtection="1">
      <alignment horizontal="left"/>
    </xf>
    <xf numFmtId="173" fontId="26" fillId="0" borderId="3" xfId="0" applyNumberFormat="1" applyFont="1" applyBorder="1" applyProtection="1"/>
    <xf numFmtId="173" fontId="26" fillId="0" borderId="3" xfId="0" applyNumberFormat="1" applyFont="1" applyFill="1" applyBorder="1" applyProtection="1"/>
    <xf numFmtId="173" fontId="31" fillId="24" borderId="18" xfId="65"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vertical="center" wrapText="1"/>
    </xf>
    <xf numFmtId="172" fontId="1" fillId="23" borderId="3" xfId="65" applyNumberFormat="1" applyFill="1" applyBorder="1" applyAlignment="1" applyProtection="1">
      <alignment horizontal="center" vertical="center"/>
      <protection locked="0"/>
    </xf>
    <xf numFmtId="172" fontId="1" fillId="23" borderId="20" xfId="65" applyNumberFormat="1" applyFill="1" applyBorder="1" applyAlignment="1" applyProtection="1">
      <alignment horizontal="center" vertical="center"/>
      <protection locked="0"/>
    </xf>
    <xf numFmtId="172" fontId="1" fillId="0" borderId="0" xfId="65" applyNumberFormat="1" applyFill="1" applyBorder="1" applyAlignment="1" applyProtection="1">
      <alignment horizontal="center" vertical="center"/>
    </xf>
    <xf numFmtId="170" fontId="1" fillId="23" borderId="5" xfId="65" applyNumberFormat="1" applyFill="1" applyBorder="1" applyAlignment="1" applyProtection="1">
      <alignment horizontal="center" vertical="center"/>
    </xf>
    <xf numFmtId="0" fontId="27" fillId="0" borderId="0" xfId="0" applyFont="1" applyAlignment="1" applyProtection="1">
      <alignment vertical="center"/>
    </xf>
    <xf numFmtId="0" fontId="33" fillId="0" borderId="0" xfId="68" applyFont="1" applyAlignment="1" applyProtection="1"/>
    <xf numFmtId="0" fontId="5" fillId="0" borderId="0" xfId="69" applyFont="1" applyAlignment="1" applyProtection="1">
      <alignment vertical="top" wrapText="1"/>
    </xf>
    <xf numFmtId="0" fontId="35" fillId="0" borderId="0" xfId="70" quotePrefix="1" applyFont="1" applyAlignment="1" applyProtection="1">
      <alignment horizontal="left" vertical="center"/>
    </xf>
    <xf numFmtId="0" fontId="4" fillId="0" borderId="0" xfId="69" applyFont="1"/>
    <xf numFmtId="0" fontId="4" fillId="0" borderId="0" xfId="69" applyFont="1" applyAlignment="1" applyProtection="1">
      <alignment vertical="top" wrapText="1"/>
    </xf>
    <xf numFmtId="0" fontId="4" fillId="23" borderId="3" xfId="69" applyFont="1" applyFill="1" applyBorder="1" applyAlignment="1" applyProtection="1">
      <alignment vertical="center" wrapText="1"/>
      <protection locked="0"/>
    </xf>
    <xf numFmtId="0" fontId="10" fillId="29" borderId="3" xfId="69" applyFont="1" applyFill="1" applyBorder="1" applyAlignment="1" applyProtection="1">
      <alignment horizontal="center" vertical="center" wrapText="1"/>
    </xf>
    <xf numFmtId="0" fontId="4" fillId="23" borderId="3" xfId="69" applyFont="1" applyFill="1" applyBorder="1" applyAlignment="1" applyProtection="1">
      <alignment horizontal="center" vertical="center" wrapText="1"/>
      <protection locked="0"/>
    </xf>
    <xf numFmtId="0" fontId="4" fillId="23" borderId="3" xfId="69" applyFont="1" applyFill="1" applyBorder="1" applyAlignment="1" applyProtection="1">
      <alignment vertical="top" wrapText="1"/>
      <protection locked="0"/>
    </xf>
    <xf numFmtId="0" fontId="1" fillId="0" borderId="0" xfId="71" applyProtection="1"/>
    <xf numFmtId="0" fontId="36" fillId="0" borderId="0" xfId="72" applyFont="1" applyAlignment="1" applyProtection="1">
      <alignment vertical="center"/>
    </xf>
    <xf numFmtId="0" fontId="1" fillId="0" borderId="0" xfId="71"/>
    <xf numFmtId="0" fontId="38" fillId="19" borderId="3" xfId="73" applyFont="1" applyFill="1" applyBorder="1" applyAlignment="1" applyProtection="1">
      <alignment horizontal="center" vertical="center" wrapText="1"/>
    </xf>
    <xf numFmtId="0" fontId="31" fillId="0" borderId="3" xfId="71" applyFont="1" applyBorder="1" applyAlignment="1">
      <alignment vertical="top"/>
    </xf>
    <xf numFmtId="21" fontId="31" fillId="0" borderId="3" xfId="71" applyNumberFormat="1" applyFont="1" applyBorder="1" applyAlignment="1">
      <alignment vertical="top"/>
    </xf>
    <xf numFmtId="21" fontId="31" fillId="0" borderId="3" xfId="71" quotePrefix="1" applyNumberFormat="1" applyFont="1" applyBorder="1" applyAlignment="1">
      <alignment vertical="top"/>
    </xf>
    <xf numFmtId="16" fontId="31" fillId="0" borderId="3" xfId="71" quotePrefix="1" applyNumberFormat="1" applyFont="1" applyBorder="1" applyAlignment="1">
      <alignment vertical="top"/>
    </xf>
    <xf numFmtId="0" fontId="1" fillId="0" borderId="0" xfId="71" applyAlignment="1">
      <alignment horizontal="center"/>
    </xf>
    <xf numFmtId="14" fontId="31" fillId="0" borderId="3" xfId="71" applyNumberFormat="1" applyFont="1" applyBorder="1" applyAlignment="1">
      <alignment horizontal="center" vertical="top"/>
    </xf>
    <xf numFmtId="0" fontId="20" fillId="26" borderId="5" xfId="37" applyFont="1" applyFill="1" applyBorder="1" applyAlignment="1" applyProtection="1">
      <alignment horizontal="center" vertical="center"/>
    </xf>
    <xf numFmtId="1" fontId="1" fillId="23" borderId="3" xfId="65" applyNumberFormat="1" applyFill="1" applyBorder="1" applyAlignment="1" applyProtection="1">
      <alignment horizontal="center"/>
      <protection locked="0"/>
    </xf>
    <xf numFmtId="1" fontId="0" fillId="0" borderId="0" xfId="0" applyNumberFormat="1" applyAlignment="1" applyProtection="1">
      <alignment horizontal="center"/>
    </xf>
    <xf numFmtId="0" fontId="14" fillId="0" borderId="0" xfId="34" applyFont="1" applyAlignment="1" applyProtection="1">
      <alignment horizontal="center"/>
    </xf>
    <xf numFmtId="0" fontId="20" fillId="26" borderId="3" xfId="37" applyFont="1" applyFill="1" applyBorder="1" applyAlignment="1" applyProtection="1">
      <alignment horizontal="center"/>
    </xf>
    <xf numFmtId="172" fontId="1" fillId="23" borderId="3" xfId="65" applyNumberFormat="1" applyFill="1" applyBorder="1" applyAlignment="1" applyProtection="1">
      <alignment horizontal="center"/>
      <protection locked="0"/>
    </xf>
    <xf numFmtId="21" fontId="31" fillId="0" borderId="3" xfId="71" applyNumberFormat="1" applyFont="1" applyFill="1" applyBorder="1" applyAlignment="1">
      <alignment vertical="top"/>
    </xf>
    <xf numFmtId="0" fontId="3" fillId="22" borderId="21" xfId="0" quotePrefix="1" applyFont="1" applyFill="1" applyBorder="1" applyProtection="1"/>
    <xf numFmtId="0" fontId="13" fillId="22" borderId="22" xfId="34" applyFont="1" applyFill="1" applyBorder="1" applyAlignment="1" applyProtection="1">
      <alignment horizontal="center"/>
    </xf>
    <xf numFmtId="0" fontId="13" fillId="22" borderId="22" xfId="34" applyFont="1" applyFill="1" applyBorder="1" applyProtection="1"/>
    <xf numFmtId="0" fontId="13" fillId="22" borderId="23" xfId="34" applyFont="1" applyFill="1" applyBorder="1" applyProtection="1"/>
    <xf numFmtId="170" fontId="1" fillId="23" borderId="5" xfId="65" applyNumberFormat="1" applyFill="1" applyBorder="1" applyAlignment="1" applyProtection="1">
      <alignment horizontal="left" vertical="top"/>
      <protection locked="0"/>
    </xf>
    <xf numFmtId="0" fontId="0" fillId="26" borderId="20" xfId="36" applyFont="1" applyFill="1" applyBorder="1" applyAlignment="1" applyProtection="1">
      <alignment horizontal="center" vertical="center" wrapText="1"/>
    </xf>
    <xf numFmtId="0" fontId="14" fillId="26" borderId="20" xfId="36" applyFont="1" applyFill="1" applyBorder="1" applyAlignment="1" applyProtection="1">
      <alignment horizontal="center" vertical="center" wrapText="1"/>
    </xf>
    <xf numFmtId="170" fontId="1" fillId="23" borderId="26" xfId="65" applyNumberFormat="1" applyFill="1" applyBorder="1" applyAlignment="1" applyProtection="1">
      <alignment horizontal="left" vertical="top"/>
      <protection locked="0"/>
    </xf>
    <xf numFmtId="170" fontId="1" fillId="23" borderId="27" xfId="65" applyNumberFormat="1" applyFill="1" applyBorder="1" applyProtection="1">
      <protection locked="0"/>
    </xf>
    <xf numFmtId="1" fontId="1" fillId="23" borderId="27" xfId="65" applyNumberFormat="1" applyFill="1" applyBorder="1" applyAlignment="1" applyProtection="1">
      <alignment horizontal="center"/>
      <protection locked="0"/>
    </xf>
    <xf numFmtId="173" fontId="1" fillId="23" borderId="27" xfId="65" applyNumberFormat="1" applyFill="1" applyBorder="1" applyProtection="1">
      <protection locked="0"/>
    </xf>
    <xf numFmtId="1" fontId="1" fillId="25" borderId="27" xfId="65" applyNumberFormat="1" applyFill="1" applyBorder="1" applyAlignment="1" applyProtection="1">
      <alignment horizontal="center"/>
      <protection locked="0"/>
    </xf>
    <xf numFmtId="0" fontId="14" fillId="26" borderId="24" xfId="36" applyFont="1" applyFill="1" applyBorder="1" applyAlignment="1" applyProtection="1">
      <alignment vertical="center" wrapText="1"/>
    </xf>
    <xf numFmtId="0" fontId="14" fillId="26" borderId="20" xfId="36" applyFont="1" applyFill="1" applyBorder="1" applyAlignment="1" applyProtection="1">
      <alignment vertical="center" wrapText="1"/>
    </xf>
    <xf numFmtId="0" fontId="13" fillId="26" borderId="20" xfId="36" applyFont="1" applyFill="1" applyBorder="1" applyAlignment="1" applyProtection="1">
      <alignment horizontal="center" vertical="center" wrapText="1"/>
    </xf>
    <xf numFmtId="173" fontId="2" fillId="30" borderId="3" xfId="1" applyNumberFormat="1" applyFill="1" applyBorder="1" applyProtection="1"/>
    <xf numFmtId="173" fontId="2" fillId="30" borderId="3" xfId="1" applyNumberFormat="1" applyFont="1" applyFill="1" applyBorder="1" applyProtection="1"/>
    <xf numFmtId="173" fontId="2" fillId="30" borderId="27" xfId="1" applyNumberFormat="1" applyFill="1" applyBorder="1" applyProtection="1"/>
    <xf numFmtId="1" fontId="2" fillId="30" borderId="3" xfId="1" applyNumberFormat="1" applyFill="1" applyBorder="1" applyAlignment="1" applyProtection="1">
      <alignment horizontal="center" vertical="center"/>
    </xf>
    <xf numFmtId="1" fontId="2" fillId="30" borderId="27" xfId="1" applyNumberFormat="1" applyFill="1" applyBorder="1" applyAlignment="1" applyProtection="1">
      <alignment horizontal="center" vertical="center"/>
    </xf>
    <xf numFmtId="0" fontId="14" fillId="26" borderId="25" xfId="36" applyFont="1" applyFill="1" applyBorder="1" applyAlignment="1" applyProtection="1">
      <alignment horizontal="center" vertical="center" wrapText="1"/>
    </xf>
    <xf numFmtId="173" fontId="13" fillId="30" borderId="3" xfId="67" applyNumberFormat="1" applyFont="1" applyFill="1" applyBorder="1" applyProtection="1"/>
    <xf numFmtId="173" fontId="13" fillId="30" borderId="4" xfId="67" applyNumberFormat="1" applyFont="1" applyFill="1" applyBorder="1" applyProtection="1"/>
    <xf numFmtId="173" fontId="13" fillId="30" borderId="27" xfId="67" applyNumberFormat="1" applyFont="1" applyFill="1" applyBorder="1" applyProtection="1"/>
    <xf numFmtId="1" fontId="14" fillId="26" borderId="20" xfId="36" applyNumberFormat="1" applyFont="1" applyFill="1" applyBorder="1" applyAlignment="1" applyProtection="1">
      <alignment horizontal="center" vertical="center" wrapText="1"/>
    </xf>
    <xf numFmtId="1" fontId="14" fillId="26" borderId="25" xfId="36" applyNumberFormat="1" applyFont="1" applyFill="1" applyBorder="1" applyAlignment="1" applyProtection="1">
      <alignment horizontal="center" vertical="center" wrapText="1"/>
    </xf>
    <xf numFmtId="0" fontId="17" fillId="0" borderId="0" xfId="0" applyFont="1" applyAlignment="1" applyProtection="1">
      <alignment horizontal="center"/>
    </xf>
    <xf numFmtId="170" fontId="0" fillId="23" borderId="5" xfId="65" applyNumberFormat="1" applyFont="1" applyFill="1" applyBorder="1" applyAlignment="1" applyProtection="1">
      <alignment horizontal="left" vertical="top"/>
      <protection locked="0"/>
    </xf>
    <xf numFmtId="170" fontId="1" fillId="23" borderId="5" xfId="65" applyNumberFormat="1" applyFill="1" applyBorder="1" applyProtection="1">
      <protection locked="0"/>
    </xf>
    <xf numFmtId="0" fontId="14" fillId="26" borderId="20" xfId="36" applyFont="1" applyFill="1" applyBorder="1" applyAlignment="1" applyProtection="1">
      <alignment horizontal="center" vertical="center"/>
    </xf>
    <xf numFmtId="173" fontId="13" fillId="30" borderId="3" xfId="1" applyNumberFormat="1" applyFont="1" applyFill="1" applyBorder="1" applyProtection="1"/>
    <xf numFmtId="170" fontId="0" fillId="23" borderId="5" xfId="65" applyNumberFormat="1" applyFont="1" applyFill="1" applyBorder="1" applyProtection="1">
      <protection locked="0"/>
    </xf>
    <xf numFmtId="173" fontId="1" fillId="23" borderId="4" xfId="65" applyNumberFormat="1" applyFill="1" applyBorder="1" applyProtection="1">
      <protection locked="0"/>
    </xf>
    <xf numFmtId="0" fontId="3" fillId="22" borderId="28" xfId="0" quotePrefix="1" applyFont="1" applyFill="1" applyBorder="1" applyProtection="1"/>
    <xf numFmtId="0" fontId="0" fillId="22" borderId="29" xfId="0" applyFill="1" applyBorder="1" applyProtection="1"/>
    <xf numFmtId="1" fontId="0" fillId="22" borderId="29" xfId="0" applyNumberFormat="1" applyFill="1" applyBorder="1" applyProtection="1"/>
    <xf numFmtId="0" fontId="0" fillId="22" borderId="23" xfId="0" applyFill="1" applyBorder="1" applyProtection="1"/>
    <xf numFmtId="0" fontId="18" fillId="0" borderId="0" xfId="0" applyFont="1" applyFill="1" applyProtection="1"/>
    <xf numFmtId="16" fontId="31" fillId="0" borderId="3" xfId="71" quotePrefix="1" applyNumberFormat="1" applyFont="1" applyBorder="1" applyAlignment="1">
      <alignment horizontal="center" vertical="top"/>
    </xf>
    <xf numFmtId="0" fontId="31" fillId="0" borderId="3" xfId="71" applyFont="1" applyBorder="1" applyAlignment="1">
      <alignment horizontal="center" vertical="top"/>
    </xf>
    <xf numFmtId="21" fontId="31" fillId="0" borderId="27" xfId="71" applyNumberFormat="1" applyFont="1" applyFill="1" applyBorder="1" applyAlignment="1">
      <alignment horizontal="left" vertical="top"/>
    </xf>
    <xf numFmtId="21" fontId="31" fillId="0" borderId="30" xfId="71" applyNumberFormat="1" applyFont="1" applyFill="1" applyBorder="1" applyAlignment="1">
      <alignment horizontal="left" vertical="top"/>
    </xf>
    <xf numFmtId="21" fontId="31" fillId="0" borderId="20" xfId="71" applyNumberFormat="1" applyFont="1" applyFill="1" applyBorder="1" applyAlignment="1">
      <alignment horizontal="left" vertical="top"/>
    </xf>
    <xf numFmtId="14" fontId="31" fillId="0" borderId="27" xfId="71" applyNumberFormat="1" applyFont="1" applyFill="1" applyBorder="1" applyAlignment="1">
      <alignment horizontal="center" vertical="top"/>
    </xf>
    <xf numFmtId="14" fontId="31" fillId="0" borderId="30" xfId="71" applyNumberFormat="1" applyFont="1" applyFill="1" applyBorder="1" applyAlignment="1">
      <alignment horizontal="center" vertical="top"/>
    </xf>
    <xf numFmtId="14" fontId="31" fillId="0" borderId="20" xfId="71" applyNumberFormat="1" applyFont="1" applyFill="1" applyBorder="1" applyAlignment="1">
      <alignment horizontal="center" vertical="top"/>
    </xf>
    <xf numFmtId="16" fontId="31" fillId="0" borderId="27" xfId="71" quotePrefix="1" applyNumberFormat="1" applyFont="1" applyFill="1" applyBorder="1" applyAlignment="1">
      <alignment horizontal="center" vertical="top"/>
    </xf>
    <xf numFmtId="16" fontId="31" fillId="0" borderId="30" xfId="71" quotePrefix="1" applyNumberFormat="1" applyFont="1" applyFill="1" applyBorder="1" applyAlignment="1">
      <alignment horizontal="center" vertical="top"/>
    </xf>
    <xf numFmtId="16" fontId="31" fillId="0" borderId="20" xfId="71" quotePrefix="1" applyNumberFormat="1" applyFont="1" applyFill="1" applyBorder="1" applyAlignment="1">
      <alignment horizontal="center" vertical="top"/>
    </xf>
    <xf numFmtId="0" fontId="31" fillId="0" borderId="27" xfId="71" applyFont="1" applyFill="1" applyBorder="1" applyAlignment="1">
      <alignment horizontal="center" vertical="top"/>
    </xf>
    <xf numFmtId="0" fontId="31" fillId="0" borderId="30" xfId="71" applyFont="1" applyFill="1" applyBorder="1" applyAlignment="1">
      <alignment horizontal="center" vertical="top"/>
    </xf>
    <xf numFmtId="0" fontId="31" fillId="0" borderId="20" xfId="71" applyFont="1" applyFill="1" applyBorder="1" applyAlignment="1">
      <alignment horizontal="center" vertical="top"/>
    </xf>
    <xf numFmtId="14" fontId="31" fillId="0" borderId="27" xfId="71" applyNumberFormat="1" applyFont="1" applyBorder="1" applyAlignment="1">
      <alignment horizontal="center" vertical="top"/>
    </xf>
    <xf numFmtId="14" fontId="31" fillId="0" borderId="30" xfId="71" applyNumberFormat="1" applyFont="1" applyBorder="1" applyAlignment="1">
      <alignment horizontal="center" vertical="top"/>
    </xf>
    <xf numFmtId="14" fontId="31" fillId="0" borderId="20" xfId="71" applyNumberFormat="1" applyFont="1" applyBorder="1" applyAlignment="1">
      <alignment horizontal="center" vertical="top"/>
    </xf>
    <xf numFmtId="16" fontId="31" fillId="0" borderId="27" xfId="71" quotePrefix="1" applyNumberFormat="1" applyFont="1" applyBorder="1" applyAlignment="1">
      <alignment horizontal="center" vertical="top"/>
    </xf>
    <xf numFmtId="16" fontId="31" fillId="0" borderId="30" xfId="71" quotePrefix="1" applyNumberFormat="1" applyFont="1" applyBorder="1" applyAlignment="1">
      <alignment horizontal="center" vertical="top"/>
    </xf>
    <xf numFmtId="16" fontId="31" fillId="0" borderId="20" xfId="71" quotePrefix="1" applyNumberFormat="1" applyFont="1" applyBorder="1" applyAlignment="1">
      <alignment horizontal="center" vertical="top"/>
    </xf>
    <xf numFmtId="0" fontId="31" fillId="0" borderId="27" xfId="71" applyFont="1" applyBorder="1" applyAlignment="1">
      <alignment horizontal="center" vertical="top"/>
    </xf>
    <xf numFmtId="0" fontId="31" fillId="0" borderId="30" xfId="71" applyFont="1" applyBorder="1" applyAlignment="1">
      <alignment horizontal="center" vertical="top"/>
    </xf>
    <xf numFmtId="0" fontId="31" fillId="0" borderId="20" xfId="71" applyFont="1" applyBorder="1" applyAlignment="1">
      <alignment horizontal="center" vertical="top"/>
    </xf>
    <xf numFmtId="21" fontId="31" fillId="0" borderId="27" xfId="71" applyNumberFormat="1" applyFont="1" applyBorder="1" applyAlignment="1">
      <alignment horizontal="left" vertical="top"/>
    </xf>
    <xf numFmtId="21" fontId="31" fillId="0" borderId="30" xfId="71" applyNumberFormat="1" applyFont="1" applyBorder="1" applyAlignment="1">
      <alignment horizontal="left" vertical="top"/>
    </xf>
    <xf numFmtId="21" fontId="31" fillId="0" borderId="20" xfId="71" applyNumberFormat="1" applyFont="1" applyBorder="1" applyAlignment="1">
      <alignment horizontal="left" vertical="top"/>
    </xf>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Fill="1" applyAlignment="1" applyProtection="1">
      <alignment horizontal="left" vertical="center" wrapText="1"/>
    </xf>
    <xf numFmtId="0" fontId="0" fillId="0" borderId="9" xfId="0" applyFill="1" applyBorder="1" applyAlignment="1" applyProtection="1">
      <alignment horizontal="left" vertical="center" wrapText="1"/>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cellXfs>
  <cellStyles count="74">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Berechnung" xfId="67" builtinId="22"/>
    <cellStyle name="Euro" xfId="24"/>
    <cellStyle name="Komma 2" xfId="25"/>
    <cellStyle name="Komma 3" xfId="33"/>
    <cellStyle name="Link" xfId="70" builtinId="8"/>
    <cellStyle name="Normal_erfassungsmatrix 04" xfId="29"/>
    <cellStyle name="Prozent" xfId="66" builtinId="5"/>
    <cellStyle name="Prozent 2" xfId="26"/>
    <cellStyle name="Prozent 3" xfId="30"/>
    <cellStyle name="Standard" xfId="0" builtinId="0"/>
    <cellStyle name="Standard 16" xfId="71"/>
    <cellStyle name="Standard 2" xfId="27"/>
    <cellStyle name="Standard 2 2" xfId="34"/>
    <cellStyle name="Standard 3" xfId="28"/>
    <cellStyle name="Standard 3 2" xfId="35"/>
    <cellStyle name="Standard 4" xfId="31"/>
    <cellStyle name="Standard 5" xfId="32"/>
    <cellStyle name="Standard 6" xfId="73"/>
    <cellStyle name="Standard_16554" xfId="68"/>
    <cellStyle name="Standard_2. Kostenprüfung_Obergrenzen M&amp;A_29.01.08" xfId="72"/>
    <cellStyle name="Standard_Kopie von Blanko_Verprobung_II_Runde Preisblatt MPr" xfId="69"/>
    <cellStyle name="Undefiniert" xfId="64"/>
  </cellStyles>
  <dxfs count="81">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rgb="FFFFFF99"/>
        </patternFill>
      </fill>
      <border diagonalUp="0" diagonalDown="0">
        <left style="thin">
          <color indexed="64"/>
        </left>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3F3F3F"/>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rgb="FFFFFF99"/>
        </patternFill>
      </fill>
      <protection locked="0" hidden="0"/>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theme="0" tint="-0.14996795556505021"/>
        </patternFill>
      </fill>
    </dxf>
    <dxf>
      <fill>
        <patternFill>
          <bgColor theme="0" tint="-0.14996795556505021"/>
        </patternFill>
      </fill>
    </dxf>
    <dxf>
      <fill>
        <patternFill>
          <bgColor rgb="FFFFC000"/>
        </patternFill>
      </fill>
    </dxf>
    <dxf>
      <fill>
        <patternFill>
          <bgColor rgb="FFFFFF99"/>
        </patternFill>
      </fill>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1" hidden="0"/>
    </dxf>
    <dxf>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2" formatCode="0_ ;\-0\ "/>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protection locked="1" hidden="0"/>
    </dxf>
    <dxf>
      <border outline="0">
        <bottom style="thin">
          <color indexed="64"/>
        </bottom>
      </border>
    </dxf>
    <dxf>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C000"/>
        </patternFill>
      </fill>
    </dxf>
    <dxf>
      <fill>
        <patternFill>
          <bgColor rgb="FFFFFF99"/>
        </patternFill>
      </fill>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1"/>
        <color auto="1"/>
        <name val="Calibri"/>
        <scheme val="minor"/>
      </font>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none">
          <fgColor indexed="64"/>
          <bgColor theme="0"/>
        </patternFill>
      </fill>
      <border diagonalUp="0" diagonalDown="0">
        <left style="thin">
          <color indexed="64"/>
        </left>
        <right style="thin">
          <color indexed="64"/>
        </right>
        <top style="thin">
          <color indexed="64"/>
        </top>
        <bottom style="thin">
          <color indexed="64"/>
        </bottom>
        <vertical/>
        <horizontal/>
      </border>
      <protection locked="1"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 formatCode="0"/>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numFmt numFmtId="170" formatCode="_-* #,##0\ _€_-;\-* #,##0\ _€_-;_-* &quot;-&quot;??\ _€_-;_-@_-"/>
      <fill>
        <patternFill patternType="solid">
          <fgColor indexed="64"/>
          <bgColor rgb="FFFFFF99"/>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protection locked="1" hidden="0"/>
    </dxf>
    <dxf>
      <border outline="0">
        <bottom style="thin">
          <color indexed="64"/>
        </bottom>
      </border>
    </dxf>
    <dxf>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C000"/>
        </patternFill>
      </fill>
    </dxf>
    <dxf>
      <fill>
        <patternFill>
          <bgColor rgb="FFFFFF99"/>
        </patternFill>
      </fill>
    </dxf>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elle1" displayName="Tabelle1" ref="A4:AC204" totalsRowShown="0" headerRowDxfId="77" dataDxfId="75" headerRowBorderDxfId="76" tableBorderDxfId="74" totalsRowBorderDxfId="73" headerRowCellStyle="40 % - Akzent1" dataCellStyle="Berechnung">
  <autoFilter ref="A4:AC204"/>
  <tableColumns count="29">
    <tableColumn id="1" name="NetzID" dataDxfId="72" dataCellStyle="20 % - Akzent2"/>
    <tableColumn id="2" name="Anlagengruppe" dataDxfId="71" dataCellStyle="20 % - Akzent2"/>
    <tableColumn id="3" name="Anschaffungs-jahr" dataDxfId="70" dataCellStyle="20 % - Akzent2"/>
    <tableColumn id="4" name="(Erwartete) historische AK/HK im Anschaffungsjahr_x000a_[negativ= Netzabgang]" dataDxfId="69" dataCellStyle="20 % - Akzent2"/>
    <tableColumn id="5" name="Hinzurechnungen" dataDxfId="68" dataCellStyle="20 % - Akzent2"/>
    <tableColumn id="6" name="Kürzungen / Abgänge" dataDxfId="67" dataCellStyle="20 % - Akzent2"/>
    <tableColumn id="7" name="(Erwartete) historische AK/HK zum Stand 31.12. des Antragsjahres" dataDxfId="66" dataCellStyle="Ausgabe">
      <calculatedColumnFormula>D5+E5-F5</calculatedColumnFormula>
    </tableColumn>
    <tableColumn id="8" name="davon Investitions-maßnahmen (nicht in KKAuf)" dataDxfId="65" dataCellStyle="20 % - Akzent2"/>
    <tableColumn id="9" name="von VII_x000a_davon Straßen-beleuchtung" dataDxfId="64" dataCellStyle="20 % - Akzent2"/>
    <tableColumn id="10" name="(Erwartete) historische AK/HK zum Stand 31.12. des Antragsjahres bereinigt um Investitionsmaß-nahmen" dataDxfId="63" dataCellStyle="Ausgabe">
      <calculatedColumnFormula>G5-H5</calculatedColumnFormula>
    </tableColumn>
    <tableColumn id="11" name="Nutzungs-dauer Unterer Rand" dataDxfId="62" dataCellStyle="Ausgabe">
      <calculatedColumnFormula>IF(ISBLANK($B5),0,VLOOKUP($B5,Listen!$A$2:$C$44,2,FALSE))</calculatedColumnFormula>
    </tableColumn>
    <tableColumn id="12" name="Nutzungs-dauer Oberer Rand" dataDxfId="61" dataCellStyle="Ausgabe">
      <calculatedColumnFormula>IF(ISBLANK($B5),0,VLOOKUP($B5,Listen!$A$2:$C$44,3,FALSE))</calculatedColumnFormula>
    </tableColumn>
    <tableColumn id="13" name="ND 2017" dataDxfId="60" dataCellStyle="20 % - Akzent2">
      <calculatedColumnFormula>$K5</calculatedColumnFormula>
    </tableColumn>
    <tableColumn id="14" name="ND 2018" dataDxfId="59" dataCellStyle="20 % - Akzent2">
      <calculatedColumnFormula>M5</calculatedColumnFormula>
    </tableColumn>
    <tableColumn id="15" name="ND 2019" dataDxfId="58" dataCellStyle="20 % - Akzent2">
      <calculatedColumnFormula>N5</calculatedColumnFormula>
    </tableColumn>
    <tableColumn id="16" name="ND 2020" dataDxfId="57" dataCellStyle="20 % - Akzent2">
      <calculatedColumnFormula>O5</calculatedColumnFormula>
    </tableColumn>
    <tableColumn id="17" name="ND 2021" dataDxfId="56" dataCellStyle="20 % - Akzent2">
      <calculatedColumnFormula>P5</calculatedColumnFormula>
    </tableColumn>
    <tableColumn id="18" name="ND 2022" dataDxfId="55" dataCellStyle="20 % - Akzent2">
      <calculatedColumnFormula>Q5</calculatedColumnFormula>
    </tableColumn>
    <tableColumn id="19" name="ND 2023" dataDxfId="54" dataCellStyle="20 % - Akzent2">
      <calculatedColumnFormula>R5</calculatedColumnFormula>
    </tableColumn>
    <tableColumn id="20" name="Restwert zum 01.01. des Antragsjahres" dataDxfId="53" dataCellStyle="Berechnung">
      <calculatedColumnFormula>V5+U5</calculatedColumnFormula>
    </tableColumn>
    <tableColumn id="21" name="Abschreibung des Antragsjahres" dataDxfId="52" dataCellStyle="Berechnung">
      <calculatedColumnFormula>IF(C5=A_Stammdaten!$B$9,$J5-$V5,OFFSET(V5,0,A_Stammdaten!$B$9-2017)-$V5)</calculatedColumnFormula>
    </tableColumn>
    <tableColumn id="22" name="Restwert zum 31.12. des Antragsjahres" dataDxfId="51" dataCellStyle="Berechnung">
      <calculatedColumnFormula>IFERROR(OFFSET(V5,0,A_Stammdaten!$B$9-2016),0)</calculatedColumnFormula>
    </tableColumn>
    <tableColumn id="23" name="2017" dataDxfId="50" dataCellStyle="Berechnung">
      <calculatedColumnFormula>IF(OR($C5=0,$J5=0),0,IF($C5&lt;=VALUE(W$4),$J5-$J5/M5*(VALUE(W$4)-$C5+1),0))</calculatedColumnFormula>
    </tableColumn>
    <tableColumn id="24" name="2018" dataDxfId="5" dataCellStyle="Berechnung">
      <calculatedColumnFormula>IF(OR($C5=0,$J5=0,N5-(VALUE(X$4)-$C5)=0),0,
IF($C5&lt;VALUE(X$4),W5-W5/(N5-(VALUE(X$4)-$C5)),
IF($C5=VALUE(X$4),$J5-$J5/N5,0)))</calculatedColumnFormula>
    </tableColumn>
    <tableColumn id="25" name="2019" dataDxfId="4" dataCellStyle="Berechnung">
      <calculatedColumnFormula>IF(OR($C5=0,$J5=0,O5-(VALUE(Y$4)-$C5)=0),0,
IF($C5&lt;VALUE(Y$4),X5-X5/(O5-(VALUE(Y$4)-$C5)),
IF($C5=VALUE(Y$4),$J5-$J5/O5,0)))</calculatedColumnFormula>
    </tableColumn>
    <tableColumn id="26" name="2020" dataDxfId="3" dataCellStyle="Berechnung">
      <calculatedColumnFormula>IF(OR($C5=0,$J5=0,P5-(VALUE(Z$4)-$C5)=0),0,
IF($C5&lt;VALUE(Z$4),Y5-Y5/(P5-(VALUE(Z$4)-$C5)),
IF($C5=VALUE(Z$4),$J5-$J5/P5,0)))</calculatedColumnFormula>
    </tableColumn>
    <tableColumn id="27" name="2021" dataDxfId="2" dataCellStyle="Berechnung">
      <calculatedColumnFormula>IF(OR($C5=0,$J5=0,Q5-(VALUE(AA$4)-$C5)=0),0,
IF($C5&lt;VALUE(AA$4),Z5-Z5/(Q5-(VALUE(AA$4)-$C5)),
IF($C5=VALUE(AA$4),$J5-$J5/Q5,0)))</calculatedColumnFormula>
    </tableColumn>
    <tableColumn id="28" name="2022" dataDxfId="1" dataCellStyle="Berechnung">
      <calculatedColumnFormula>IF(OR($C5=0,$J5=0,R5-(VALUE(AB$4)-$C5)=0),0,
IF($C5&lt;VALUE(AB$4),AA5-AA5/(R5-(VALUE(AB$4)-$C5)),
IF($C5=VALUE(AB$4),$J5-$J5/R5,0)))</calculatedColumnFormula>
    </tableColumn>
    <tableColumn id="29" name="2023" dataDxfId="0" dataCellStyle="Berechnung">
      <calculatedColumnFormula>IF(OR($C5=0,$J5=0,S5-(VALUE(AC$4)-$C5)=0),0,
IF($C5&lt;VALUE(AC$4),AB5-AB5/(S5-(VALUE(AC$4)-$C5)),
IF($C5=VALUE(AC$4),$J5-$J5/S5,0)))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2" name="Tabelle2" displayName="Tabelle2" ref="A4:P54" totalsRowShown="0" headerRowDxfId="47" dataDxfId="45" headerRowBorderDxfId="46" tableBorderDxfId="44" totalsRowBorderDxfId="43" headerRowCellStyle="40 % - Akzent1" dataCellStyle="Berechnung">
  <autoFilter ref="A4:P54"/>
  <tableColumns count="16">
    <tableColumn id="1" name="NetzID" dataDxfId="42" dataCellStyle="20 % - Akzent2"/>
    <tableColumn id="2" name="Zugangsjahr" dataDxfId="41" dataCellStyle="20 % - Akzent2"/>
    <tableColumn id="3" name="Kategorie" dataDxfId="40" dataCellStyle="20 % - Akzent2"/>
    <tableColumn id="4" name="Zugänge im Zugangsjahr_x000a_[negativ= Netzabgang]" dataDxfId="39" dataCellStyle="20 % - Akzent2"/>
    <tableColumn id="5" name="Hinzurechnungen" dataDxfId="38" dataCellStyle="20 % - Akzent2"/>
    <tableColumn id="6" name="Kürzungen" dataDxfId="37" dataCellStyle="20 % - Akzent2"/>
    <tableColumn id="7" name="(Erwarteter) Stand zum 31.12. des Antragsjahres" dataDxfId="36" dataCellStyle="Ausgabe">
      <calculatedColumnFormula>SUM(D5:E5)-F5</calculatedColumnFormula>
    </tableColumn>
    <tableColumn id="8" name="Restwert zum 01.01. des Antragsjahres" dataDxfId="35" dataCellStyle="Berechnung">
      <calculatedColumnFormula>I5+IF(OR(B5=0,A_Stammdaten!$B$9&lt;B5),0,G5*1/20)</calculatedColumnFormula>
    </tableColumn>
    <tableColumn id="9" name="Restwert zum 31.12. des Antragsjahres" dataDxfId="34" dataCellStyle="Berechnung">
      <calculatedColumnFormula>IFERROR(OFFSET(I5,0,A_Stammdaten!$B$9-2016),0)</calculatedColumnFormula>
    </tableColumn>
    <tableColumn id="10" name="2017" dataDxfId="33" dataCellStyle="Berechnung">
      <calculatedColumnFormula>IF(OR($G5=0,VALUE(J$4)&lt;$B5,$B5=0,20-(VALUE(J$4)-$B5)=0),0,$G5*(19-(VALUE(J$4)-$B5))/20)</calculatedColumnFormula>
    </tableColumn>
    <tableColumn id="11" name="2018" dataDxfId="32" dataCellStyle="Berechnung">
      <calculatedColumnFormula>IF(OR($G5=0,VALUE(K$4)&lt;$B5,$B5=0,20-(VALUE(K$4)-$B5)=0),0,$G5*(19-(VALUE(K$4)-$B5))/20)</calculatedColumnFormula>
    </tableColumn>
    <tableColumn id="12" name="2019" dataDxfId="31" dataCellStyle="Berechnung">
      <calculatedColumnFormula>IF(OR($G5=0,VALUE(L$4)&lt;$B5,$B5=0,20-(VALUE(L$4)-$B5)=0),0,$G5*(19-(VALUE(L$4)-$B5))/20)</calculatedColumnFormula>
    </tableColumn>
    <tableColumn id="13" name="2020" dataDxfId="30" dataCellStyle="Berechnung">
      <calculatedColumnFormula>IF(OR($G5=0,VALUE(M$4)&lt;$B5,$B5=0,20-(VALUE(M$4)-$B5)=0),0,$G5*(19-(VALUE(M$4)-$B5))/20)</calculatedColumnFormula>
    </tableColumn>
    <tableColumn id="14" name="2021" dataDxfId="29" dataCellStyle="Berechnung">
      <calculatedColumnFormula>IF(OR($G5=0,VALUE(N$4)&lt;$B5,$B5=0,20-(VALUE(N$4)-$B5)=0),0,$G5*(19-(VALUE(N$4)-$B5))/20)</calculatedColumnFormula>
    </tableColumn>
    <tableColumn id="15" name="2022" dataDxfId="28" dataCellStyle="Berechnung">
      <calculatedColumnFormula>IF(OR($G5=0,VALUE(O$4)&lt;$B5,$B5=0,20-(VALUE(O$4)-$B5)=0),0,$G5*(19-(VALUE(O$4)-$B5))/20)</calculatedColumnFormula>
    </tableColumn>
    <tableColumn id="16" name="2023" dataDxfId="27" dataCellStyle="Berechnung">
      <calculatedColumnFormula>IF(OR($G5=0,VALUE(P$4)&lt;$B5,$B5=0,20-(VALUE(P$4)-$B5)=0),0,$G5*(19-(VALUE(P$4)-$B5))/20)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3" name="Tabelle3" displayName="Tabelle3" ref="A4:L54" totalsRowShown="0" headerRowDxfId="22" dataDxfId="20" headerRowBorderDxfId="21" tableBorderDxfId="19" totalsRowBorderDxfId="18" headerRowCellStyle="40 % - Akzent1" dataCellStyle="20 % - Akzent2">
  <autoFilter ref="A4:L54"/>
  <tableColumns count="12">
    <tableColumn id="1" name="NetzID" dataDxfId="17" dataCellStyle="20 % - Akzent2"/>
    <tableColumn id="2" name="Vermögensgegenstand" dataDxfId="16" dataCellStyle="20 % - Akzent2"/>
    <tableColumn id="3" name="Erläuterung" dataDxfId="15" dataCellStyle="20 % - Akzent2"/>
    <tableColumn id="4" name="Anschaffungs-jahr" dataDxfId="14" dataCellStyle="20 % - Akzent2"/>
    <tableColumn id="5" name="Historische AK/HK, der Investitionen seit dem 01.01.2017_x000a_[negativ= Netzabgang]" dataDxfId="13" dataCellStyle="20 % - Akzent2"/>
    <tableColumn id="6" name="Hinzurechnungen" dataDxfId="12" dataCellStyle="20 % - Akzent2"/>
    <tableColumn id="7" name="Kürzungen" dataDxfId="11" dataCellStyle="20 % - Akzent2"/>
    <tableColumn id="8" name="(Erwartete) historische AK/HK zum Stand 31.12. des Antragsjahres" dataDxfId="10" dataCellStyle="Ausgabe">
      <calculatedColumnFormula>SUM(E5,F5)-G5</calculatedColumnFormula>
    </tableColumn>
    <tableColumn id="9" name="Nutzungsdauer (handelsrechtlich)" dataDxfId="9" dataCellStyle="20 % - Akzent2"/>
    <tableColumn id="10" name="handelsrechtlicher Wertansatz zum 01.01. des Antragsjahres" dataDxfId="8" dataCellStyle="20 % - Akzent2"/>
    <tableColumn id="11" name="Abschreibung des Antragsjahres" dataDxfId="7" dataCellStyle="20 % - Akzent2"/>
    <tableColumn id="12" name="handelsrechtlicher Wertansatz zum 31.12. des Antragsjahres" dataDxfId="6" dataCellStyle="20 % - Akzent2"/>
  </tableColumns>
  <tableStyleInfo name="TableStyleMedium2" showFirstColumn="0" showLastColumn="0" showRowStripes="1" showColumnStripes="0"/>
</table>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83"/>
  <sheetViews>
    <sheetView showGridLines="0" showZeros="0" topLeftCell="A67" zoomScale="90" zoomScaleNormal="90" workbookViewId="0">
      <selection activeCell="B55" sqref="B55"/>
    </sheetView>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70" t="s">
        <v>104</v>
      </c>
    </row>
    <row r="3" spans="2:2" x14ac:dyDescent="0.25">
      <c r="B3" s="71" t="s">
        <v>105</v>
      </c>
    </row>
    <row r="4" spans="2:2" x14ac:dyDescent="0.25">
      <c r="B4" s="71" t="s">
        <v>106</v>
      </c>
    </row>
    <row r="5" spans="2:2" x14ac:dyDescent="0.25">
      <c r="B5" s="71" t="s">
        <v>107</v>
      </c>
    </row>
    <row r="6" spans="2:2" x14ac:dyDescent="0.25">
      <c r="B6" s="71" t="s">
        <v>163</v>
      </c>
    </row>
    <row r="7" spans="2:2" x14ac:dyDescent="0.25">
      <c r="B7" s="71" t="s">
        <v>162</v>
      </c>
    </row>
    <row r="8" spans="2:2" x14ac:dyDescent="0.25">
      <c r="B8" s="71" t="s">
        <v>181</v>
      </c>
    </row>
    <row r="9" spans="2:2" x14ac:dyDescent="0.25">
      <c r="B9" s="72"/>
    </row>
    <row r="10" spans="2:2" ht="20.100000000000001" customHeight="1" x14ac:dyDescent="0.25">
      <c r="B10" s="73" t="s">
        <v>108</v>
      </c>
    </row>
    <row r="11" spans="2:2" ht="20.100000000000001" customHeight="1" x14ac:dyDescent="0.25">
      <c r="B11" s="83" t="s">
        <v>109</v>
      </c>
    </row>
    <row r="12" spans="2:2" ht="20.100000000000001" customHeight="1" x14ac:dyDescent="0.25">
      <c r="B12" s="83"/>
    </row>
    <row r="13" spans="2:2" ht="20.100000000000001" customHeight="1" x14ac:dyDescent="0.25">
      <c r="B13" s="84" t="s">
        <v>110</v>
      </c>
    </row>
    <row r="14" spans="2:2" ht="20.100000000000001" customHeight="1" x14ac:dyDescent="0.25">
      <c r="B14" s="85" t="s">
        <v>111</v>
      </c>
    </row>
    <row r="15" spans="2:2" ht="20.100000000000001" customHeight="1" x14ac:dyDescent="0.25">
      <c r="B15" s="106" t="s">
        <v>154</v>
      </c>
    </row>
    <row r="16" spans="2:2" ht="20.100000000000001" customHeight="1" x14ac:dyDescent="0.25">
      <c r="B16" s="72"/>
    </row>
    <row r="17" spans="2:2" ht="20.100000000000001" customHeight="1" x14ac:dyDescent="0.25">
      <c r="B17" s="73" t="s">
        <v>105</v>
      </c>
    </row>
    <row r="18" spans="2:2" ht="20.100000000000001" customHeight="1" x14ac:dyDescent="0.25">
      <c r="B18" s="82" t="s">
        <v>135</v>
      </c>
    </row>
    <row r="19" spans="2:2" ht="20.100000000000001" customHeight="1" x14ac:dyDescent="0.25">
      <c r="B19" s="74"/>
    </row>
    <row r="20" spans="2:2" ht="20.100000000000001" customHeight="1" x14ac:dyDescent="0.25">
      <c r="B20" s="76" t="s">
        <v>12</v>
      </c>
    </row>
    <row r="21" spans="2:2" ht="20.100000000000001" customHeight="1" x14ac:dyDescent="0.25">
      <c r="B21" s="74" t="s">
        <v>136</v>
      </c>
    </row>
    <row r="22" spans="2:2" ht="20.100000000000001" customHeight="1" x14ac:dyDescent="0.25">
      <c r="B22" s="74" t="s">
        <v>112</v>
      </c>
    </row>
    <row r="23" spans="2:2" ht="20.100000000000001" customHeight="1" x14ac:dyDescent="0.25">
      <c r="B23" s="74" t="s">
        <v>113</v>
      </c>
    </row>
    <row r="24" spans="2:2" ht="20.100000000000001" customHeight="1" x14ac:dyDescent="0.25">
      <c r="B24" s="74" t="s">
        <v>164</v>
      </c>
    </row>
    <row r="25" spans="2:2" ht="20.100000000000001" customHeight="1" x14ac:dyDescent="0.25">
      <c r="B25" s="74"/>
    </row>
    <row r="26" spans="2:2" ht="20.100000000000001" customHeight="1" x14ac:dyDescent="0.25">
      <c r="B26" s="76" t="s">
        <v>94</v>
      </c>
    </row>
    <row r="27" spans="2:2" ht="20.100000000000001" customHeight="1" x14ac:dyDescent="0.25">
      <c r="B27" s="80" t="s">
        <v>119</v>
      </c>
    </row>
    <row r="28" spans="2:2" ht="20.100000000000001" customHeight="1" x14ac:dyDescent="0.25">
      <c r="B28" s="74"/>
    </row>
    <row r="29" spans="2:2" ht="20.100000000000001" customHeight="1" x14ac:dyDescent="0.25">
      <c r="B29" s="76" t="s">
        <v>103</v>
      </c>
    </row>
    <row r="30" spans="2:2" ht="38.25" x14ac:dyDescent="0.25">
      <c r="B30" s="81" t="s">
        <v>165</v>
      </c>
    </row>
    <row r="31" spans="2:2" ht="52.5" customHeight="1" x14ac:dyDescent="0.25">
      <c r="B31" s="81" t="s">
        <v>217</v>
      </c>
    </row>
    <row r="32" spans="2:2" s="15" customFormat="1" ht="177.75" customHeight="1" x14ac:dyDescent="0.25">
      <c r="B32" s="74" t="s">
        <v>153</v>
      </c>
    </row>
    <row r="33" spans="2:2" ht="20.100000000000001" customHeight="1" x14ac:dyDescent="0.25">
      <c r="B33" s="81" t="s">
        <v>180</v>
      </c>
    </row>
    <row r="34" spans="2:2" ht="20.100000000000001" customHeight="1" x14ac:dyDescent="0.25">
      <c r="B34" s="74" t="s">
        <v>117</v>
      </c>
    </row>
    <row r="35" spans="2:2" ht="20.100000000000001" customHeight="1" x14ac:dyDescent="0.25">
      <c r="B35" s="74" t="s">
        <v>124</v>
      </c>
    </row>
    <row r="36" spans="2:2" ht="20.100000000000001" customHeight="1" x14ac:dyDescent="0.25">
      <c r="B36" s="83"/>
    </row>
    <row r="37" spans="2:2" ht="20.100000000000001" customHeight="1" x14ac:dyDescent="0.25">
      <c r="B37" s="73" t="s">
        <v>106</v>
      </c>
    </row>
    <row r="38" spans="2:2" ht="20.100000000000001" customHeight="1" x14ac:dyDescent="0.25">
      <c r="B38" s="83" t="s">
        <v>120</v>
      </c>
    </row>
    <row r="39" spans="2:2" ht="20.100000000000001" customHeight="1" x14ac:dyDescent="0.25">
      <c r="B39" s="83"/>
    </row>
    <row r="40" spans="2:2" ht="20.100000000000001" customHeight="1" x14ac:dyDescent="0.25">
      <c r="B40" s="73" t="s">
        <v>107</v>
      </c>
    </row>
    <row r="41" spans="2:2" ht="20.100000000000001" customHeight="1" x14ac:dyDescent="0.25">
      <c r="B41" s="83" t="s">
        <v>142</v>
      </c>
    </row>
    <row r="42" spans="2:2" ht="20.100000000000001" customHeight="1" x14ac:dyDescent="0.25">
      <c r="B42" s="83"/>
    </row>
    <row r="43" spans="2:2" ht="20.100000000000001" customHeight="1" x14ac:dyDescent="0.25">
      <c r="B43" s="74" t="s">
        <v>141</v>
      </c>
    </row>
    <row r="44" spans="2:2" ht="20.100000000000001" customHeight="1" x14ac:dyDescent="0.25">
      <c r="B44" s="74" t="s">
        <v>121</v>
      </c>
    </row>
    <row r="45" spans="2:2" ht="20.100000000000001" customHeight="1" x14ac:dyDescent="0.25">
      <c r="B45" s="74" t="s">
        <v>125</v>
      </c>
    </row>
    <row r="46" spans="2:2" ht="30" customHeight="1" x14ac:dyDescent="0.25">
      <c r="B46" s="81" t="s">
        <v>156</v>
      </c>
    </row>
    <row r="47" spans="2:2" ht="18.75" customHeight="1" x14ac:dyDescent="0.25">
      <c r="B47" s="81" t="s">
        <v>216</v>
      </c>
    </row>
    <row r="48" spans="2:2" ht="20.100000000000001" customHeight="1" x14ac:dyDescent="0.25">
      <c r="B48" s="81" t="s">
        <v>122</v>
      </c>
    </row>
    <row r="49" spans="2:2" ht="20.100000000000001" customHeight="1" x14ac:dyDescent="0.25">
      <c r="B49" s="81" t="s">
        <v>157</v>
      </c>
    </row>
    <row r="50" spans="2:2" ht="44.25" customHeight="1" x14ac:dyDescent="0.25">
      <c r="B50" s="81" t="s">
        <v>161</v>
      </c>
    </row>
    <row r="51" spans="2:2" ht="20.100000000000001" customHeight="1" x14ac:dyDescent="0.25">
      <c r="B51" s="81" t="s">
        <v>174</v>
      </c>
    </row>
    <row r="52" spans="2:2" ht="20.100000000000001" customHeight="1" x14ac:dyDescent="0.25">
      <c r="B52" s="81" t="s">
        <v>175</v>
      </c>
    </row>
    <row r="53" spans="2:2" ht="20.100000000000001" customHeight="1" x14ac:dyDescent="0.25">
      <c r="B53" s="81" t="s">
        <v>176</v>
      </c>
    </row>
    <row r="54" spans="2:2" ht="20.100000000000001" customHeight="1" x14ac:dyDescent="0.25">
      <c r="B54" s="81" t="s">
        <v>228</v>
      </c>
    </row>
    <row r="55" spans="2:2" ht="20.100000000000001" customHeight="1" x14ac:dyDescent="0.25">
      <c r="B55" s="81" t="s">
        <v>177</v>
      </c>
    </row>
    <row r="56" spans="2:2" ht="20.100000000000001" customHeight="1" x14ac:dyDescent="0.25">
      <c r="B56" s="81" t="s">
        <v>178</v>
      </c>
    </row>
    <row r="57" spans="2:2" ht="20.100000000000001" customHeight="1" x14ac:dyDescent="0.25">
      <c r="B57" s="81" t="s">
        <v>179</v>
      </c>
    </row>
    <row r="58" spans="2:2" ht="20.100000000000001" customHeight="1" x14ac:dyDescent="0.25">
      <c r="B58" s="83"/>
    </row>
    <row r="59" spans="2:2" ht="20.100000000000001" customHeight="1" x14ac:dyDescent="0.25">
      <c r="B59" s="73" t="s">
        <v>163</v>
      </c>
    </row>
    <row r="60" spans="2:2" ht="30" customHeight="1" x14ac:dyDescent="0.25">
      <c r="B60" s="80" t="s">
        <v>160</v>
      </c>
    </row>
    <row r="61" spans="2:2" ht="20.100000000000001" customHeight="1" x14ac:dyDescent="0.25">
      <c r="B61" s="83"/>
    </row>
    <row r="62" spans="2:2" ht="20.100000000000001" customHeight="1" x14ac:dyDescent="0.25">
      <c r="B62" s="74" t="s">
        <v>141</v>
      </c>
    </row>
    <row r="63" spans="2:2" ht="20.100000000000001" customHeight="1" x14ac:dyDescent="0.25">
      <c r="B63" s="74" t="s">
        <v>131</v>
      </c>
    </row>
    <row r="64" spans="2:2" ht="20.100000000000001" customHeight="1" x14ac:dyDescent="0.25">
      <c r="B64" s="81" t="s">
        <v>159</v>
      </c>
    </row>
    <row r="65" spans="2:2" ht="20.100000000000001" customHeight="1" x14ac:dyDescent="0.25">
      <c r="B65" s="74" t="s">
        <v>132</v>
      </c>
    </row>
    <row r="66" spans="2:2" ht="20.100000000000001" customHeight="1" x14ac:dyDescent="0.25">
      <c r="B66" s="81" t="s">
        <v>122</v>
      </c>
    </row>
    <row r="67" spans="2:2" ht="20.100000000000001" customHeight="1" x14ac:dyDescent="0.25">
      <c r="B67" s="81" t="s">
        <v>123</v>
      </c>
    </row>
    <row r="68" spans="2:2" ht="20.100000000000001" customHeight="1" x14ac:dyDescent="0.25">
      <c r="B68" s="83"/>
    </row>
    <row r="69" spans="2:2" ht="20.100000000000001" customHeight="1" x14ac:dyDescent="0.25">
      <c r="B69" s="73" t="s">
        <v>162</v>
      </c>
    </row>
    <row r="70" spans="2:2" ht="20.100000000000001" customHeight="1" x14ac:dyDescent="0.25">
      <c r="B70" s="83" t="s">
        <v>126</v>
      </c>
    </row>
    <row r="71" spans="2:2" ht="20.100000000000001" customHeight="1" x14ac:dyDescent="0.25">
      <c r="B71" s="83"/>
    </row>
    <row r="72" spans="2:2" ht="20.100000000000001" customHeight="1" x14ac:dyDescent="0.25">
      <c r="B72" s="74" t="s">
        <v>141</v>
      </c>
    </row>
    <row r="73" spans="2:2" ht="45" customHeight="1" x14ac:dyDescent="0.25">
      <c r="B73" s="74" t="s">
        <v>211</v>
      </c>
    </row>
    <row r="74" spans="2:2" ht="20.100000000000001" customHeight="1" x14ac:dyDescent="0.25">
      <c r="B74" s="74" t="s">
        <v>137</v>
      </c>
    </row>
    <row r="75" spans="2:2" ht="20.100000000000001" customHeight="1" x14ac:dyDescent="0.25">
      <c r="B75" s="74" t="s">
        <v>125</v>
      </c>
    </row>
    <row r="76" spans="2:2" ht="20.100000000000001" customHeight="1" x14ac:dyDescent="0.25">
      <c r="B76" s="74" t="s">
        <v>138</v>
      </c>
    </row>
    <row r="77" spans="2:2" ht="20.100000000000001" customHeight="1" x14ac:dyDescent="0.25">
      <c r="B77" s="81" t="s">
        <v>122</v>
      </c>
    </row>
    <row r="78" spans="2:2" ht="20.100000000000001" customHeight="1" x14ac:dyDescent="0.25">
      <c r="B78" s="81" t="s">
        <v>123</v>
      </c>
    </row>
    <row r="79" spans="2:2" ht="20.100000000000001" customHeight="1" x14ac:dyDescent="0.25">
      <c r="B79" s="81" t="s">
        <v>130</v>
      </c>
    </row>
    <row r="80" spans="2:2" ht="20.100000000000001" customHeight="1" x14ac:dyDescent="0.25">
      <c r="B80" s="81" t="s">
        <v>128</v>
      </c>
    </row>
    <row r="81" spans="2:2" ht="20.100000000000001" customHeight="1" x14ac:dyDescent="0.25">
      <c r="B81" s="81" t="s">
        <v>127</v>
      </c>
    </row>
    <row r="82" spans="2:2" ht="20.100000000000001" customHeight="1" x14ac:dyDescent="0.25">
      <c r="B82" s="81" t="s">
        <v>129</v>
      </c>
    </row>
    <row r="83" spans="2:2" ht="20.100000000000001" customHeight="1" thickBot="1" x14ac:dyDescent="0.3">
      <c r="B83" s="86"/>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6"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zoomScale="80" zoomScaleNormal="80" workbookViewId="0">
      <selection activeCell="H20" sqref="H20"/>
    </sheetView>
  </sheetViews>
  <sheetFormatPr baseColWidth="10" defaultColWidth="9.140625" defaultRowHeight="15" x14ac:dyDescent="0.25"/>
  <cols>
    <col min="1" max="1" width="2.140625" style="126" customWidth="1"/>
    <col min="2" max="2" width="7.42578125" style="126" customWidth="1"/>
    <col min="3" max="3" width="8.85546875" style="126" customWidth="1"/>
    <col min="4" max="4" width="11.42578125" style="132" customWidth="1"/>
    <col min="5" max="5" width="57.85546875" style="126" customWidth="1"/>
    <col min="6" max="7" width="22.85546875" style="126" customWidth="1"/>
    <col min="8" max="8" width="85.5703125" style="126" bestFit="1" customWidth="1"/>
    <col min="9" max="16384" width="9.140625" style="126"/>
  </cols>
  <sheetData>
    <row r="1" spans="1:8" ht="28.5" customHeight="1" x14ac:dyDescent="0.25">
      <c r="A1" s="124"/>
      <c r="B1" s="125" t="s">
        <v>190</v>
      </c>
      <c r="C1" s="125"/>
    </row>
    <row r="2" spans="1:8" ht="9.75" customHeight="1" x14ac:dyDescent="0.25"/>
    <row r="3" spans="1:8" ht="18" customHeight="1" x14ac:dyDescent="0.25">
      <c r="B3" s="127" t="s">
        <v>191</v>
      </c>
      <c r="C3" s="127" t="s">
        <v>33</v>
      </c>
      <c r="D3" s="127" t="s">
        <v>192</v>
      </c>
      <c r="E3" s="127" t="s">
        <v>193</v>
      </c>
      <c r="F3" s="127" t="s">
        <v>32</v>
      </c>
      <c r="G3" s="127" t="s">
        <v>34</v>
      </c>
      <c r="H3" s="127" t="s">
        <v>31</v>
      </c>
    </row>
    <row r="4" spans="1:8" ht="15" customHeight="1" x14ac:dyDescent="0.25">
      <c r="B4" s="180">
        <v>2018</v>
      </c>
      <c r="C4" s="180" t="s">
        <v>194</v>
      </c>
      <c r="D4" s="133">
        <v>43227</v>
      </c>
      <c r="E4" s="129" t="s">
        <v>166</v>
      </c>
      <c r="F4" s="130"/>
      <c r="G4" s="130"/>
      <c r="H4" s="129" t="s">
        <v>57</v>
      </c>
    </row>
    <row r="5" spans="1:8" x14ac:dyDescent="0.25">
      <c r="B5" s="180">
        <v>2019</v>
      </c>
      <c r="C5" s="179" t="s">
        <v>195</v>
      </c>
      <c r="D5" s="133">
        <v>43595</v>
      </c>
      <c r="E5" s="129" t="s">
        <v>173</v>
      </c>
      <c r="F5" s="129"/>
      <c r="G5" s="129"/>
      <c r="H5" s="129"/>
    </row>
    <row r="6" spans="1:8" x14ac:dyDescent="0.25">
      <c r="B6" s="199">
        <v>2020</v>
      </c>
      <c r="C6" s="196" t="s">
        <v>196</v>
      </c>
      <c r="D6" s="193">
        <v>43943</v>
      </c>
      <c r="E6" s="202" t="s">
        <v>202</v>
      </c>
      <c r="F6" s="129" t="s">
        <v>105</v>
      </c>
      <c r="G6" s="129" t="s">
        <v>198</v>
      </c>
      <c r="H6" s="129" t="s">
        <v>199</v>
      </c>
    </row>
    <row r="7" spans="1:8" x14ac:dyDescent="0.25">
      <c r="B7" s="200"/>
      <c r="C7" s="197"/>
      <c r="D7" s="194"/>
      <c r="E7" s="203"/>
      <c r="F7" s="129" t="s">
        <v>162</v>
      </c>
      <c r="G7" s="129" t="s">
        <v>200</v>
      </c>
      <c r="H7" s="129" t="s">
        <v>201</v>
      </c>
    </row>
    <row r="8" spans="1:8" x14ac:dyDescent="0.25">
      <c r="B8" s="201"/>
      <c r="C8" s="198"/>
      <c r="D8" s="195"/>
      <c r="E8" s="204"/>
      <c r="F8" s="129" t="s">
        <v>181</v>
      </c>
      <c r="G8" s="129"/>
      <c r="H8" s="129" t="s">
        <v>182</v>
      </c>
    </row>
    <row r="9" spans="1:8" x14ac:dyDescent="0.25">
      <c r="B9" s="199">
        <v>2021</v>
      </c>
      <c r="C9" s="196" t="s">
        <v>203</v>
      </c>
      <c r="D9" s="193">
        <v>44305</v>
      </c>
      <c r="E9" s="181" t="s">
        <v>218</v>
      </c>
      <c r="F9" s="129" t="s">
        <v>105</v>
      </c>
      <c r="G9" s="129" t="s">
        <v>214</v>
      </c>
      <c r="H9" s="129" t="s">
        <v>215</v>
      </c>
    </row>
    <row r="10" spans="1:8" x14ac:dyDescent="0.25">
      <c r="B10" s="200"/>
      <c r="C10" s="197"/>
      <c r="D10" s="194"/>
      <c r="E10" s="182"/>
      <c r="F10" s="129" t="s">
        <v>107</v>
      </c>
      <c r="G10" s="129" t="s">
        <v>204</v>
      </c>
      <c r="H10" s="129" t="s">
        <v>205</v>
      </c>
    </row>
    <row r="11" spans="1:8" x14ac:dyDescent="0.25">
      <c r="B11" s="200"/>
      <c r="C11" s="197"/>
      <c r="D11" s="194"/>
      <c r="E11" s="182"/>
      <c r="F11" s="129" t="s">
        <v>107</v>
      </c>
      <c r="G11" s="129" t="s">
        <v>207</v>
      </c>
      <c r="H11" s="140" t="s">
        <v>208</v>
      </c>
    </row>
    <row r="12" spans="1:8" x14ac:dyDescent="0.25">
      <c r="B12" s="200"/>
      <c r="C12" s="197"/>
      <c r="D12" s="194"/>
      <c r="E12" s="182"/>
      <c r="F12" s="129" t="s">
        <v>163</v>
      </c>
      <c r="G12" s="129" t="s">
        <v>209</v>
      </c>
      <c r="H12" s="140" t="s">
        <v>208</v>
      </c>
    </row>
    <row r="13" spans="1:8" x14ac:dyDescent="0.25">
      <c r="B13" s="201"/>
      <c r="C13" s="198"/>
      <c r="D13" s="195"/>
      <c r="E13" s="183"/>
      <c r="F13" s="129" t="s">
        <v>162</v>
      </c>
      <c r="G13" s="129" t="s">
        <v>206</v>
      </c>
      <c r="H13" s="140" t="s">
        <v>208</v>
      </c>
    </row>
    <row r="14" spans="1:8" x14ac:dyDescent="0.25">
      <c r="B14" s="190">
        <v>2022</v>
      </c>
      <c r="C14" s="187" t="s">
        <v>220</v>
      </c>
      <c r="D14" s="184">
        <v>44648</v>
      </c>
      <c r="E14" s="181" t="s">
        <v>251</v>
      </c>
      <c r="F14" s="140" t="s">
        <v>105</v>
      </c>
      <c r="G14" s="140"/>
      <c r="H14" s="140" t="s">
        <v>219</v>
      </c>
    </row>
    <row r="15" spans="1:8" x14ac:dyDescent="0.25">
      <c r="B15" s="191"/>
      <c r="C15" s="188"/>
      <c r="D15" s="185"/>
      <c r="E15" s="182"/>
      <c r="F15" s="140" t="s">
        <v>106</v>
      </c>
      <c r="G15" s="140" t="s">
        <v>250</v>
      </c>
      <c r="H15" s="140" t="s">
        <v>252</v>
      </c>
    </row>
    <row r="16" spans="1:8" x14ac:dyDescent="0.25">
      <c r="B16" s="191"/>
      <c r="C16" s="188"/>
      <c r="D16" s="185"/>
      <c r="E16" s="182"/>
      <c r="F16" s="140" t="s">
        <v>107</v>
      </c>
      <c r="G16" s="140"/>
      <c r="H16" s="140" t="s">
        <v>224</v>
      </c>
    </row>
    <row r="17" spans="2:8" x14ac:dyDescent="0.25">
      <c r="B17" s="191"/>
      <c r="C17" s="188"/>
      <c r="D17" s="185"/>
      <c r="E17" s="182"/>
      <c r="F17" s="140" t="s">
        <v>163</v>
      </c>
      <c r="G17" s="140"/>
      <c r="H17" s="140" t="s">
        <v>224</v>
      </c>
    </row>
    <row r="18" spans="2:8" x14ac:dyDescent="0.25">
      <c r="B18" s="191"/>
      <c r="C18" s="188"/>
      <c r="D18" s="185"/>
      <c r="E18" s="182"/>
      <c r="F18" s="140" t="s">
        <v>162</v>
      </c>
      <c r="G18" s="140"/>
      <c r="H18" s="140" t="s">
        <v>225</v>
      </c>
    </row>
    <row r="19" spans="2:8" x14ac:dyDescent="0.25">
      <c r="B19" s="192"/>
      <c r="C19" s="189"/>
      <c r="D19" s="186"/>
      <c r="E19" s="183"/>
      <c r="F19" s="140" t="s">
        <v>162</v>
      </c>
      <c r="G19" s="140"/>
      <c r="H19" s="140" t="s">
        <v>224</v>
      </c>
    </row>
    <row r="20" spans="2:8" x14ac:dyDescent="0.25">
      <c r="B20" s="180">
        <v>2022</v>
      </c>
      <c r="C20" s="179" t="s">
        <v>253</v>
      </c>
      <c r="D20" s="133">
        <v>44656</v>
      </c>
      <c r="E20" s="129" t="s">
        <v>254</v>
      </c>
      <c r="F20" s="129" t="s">
        <v>107</v>
      </c>
      <c r="G20" s="129" t="s">
        <v>255</v>
      </c>
      <c r="H20" s="140" t="s">
        <v>252</v>
      </c>
    </row>
    <row r="21" spans="2:8" x14ac:dyDescent="0.25">
      <c r="B21" s="128"/>
      <c r="C21" s="131"/>
      <c r="D21" s="133"/>
      <c r="E21" s="129"/>
      <c r="F21" s="129"/>
      <c r="G21" s="129"/>
      <c r="H21" s="129"/>
    </row>
  </sheetData>
  <mergeCells count="12">
    <mergeCell ref="E6:E8"/>
    <mergeCell ref="D6:D8"/>
    <mergeCell ref="C6:C8"/>
    <mergeCell ref="B6:B8"/>
    <mergeCell ref="E9:E13"/>
    <mergeCell ref="E14:E19"/>
    <mergeCell ref="D14:D19"/>
    <mergeCell ref="C14:C19"/>
    <mergeCell ref="B14:B19"/>
    <mergeCell ref="D9:D13"/>
    <mergeCell ref="C9:C13"/>
    <mergeCell ref="B9:B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G134"/>
  <sheetViews>
    <sheetView showGridLines="0" showZeros="0" tabSelected="1" zoomScaleNormal="100" workbookViewId="0"/>
  </sheetViews>
  <sheetFormatPr baseColWidth="10" defaultRowHeight="15" x14ac:dyDescent="0.25"/>
  <cols>
    <col min="1" max="1" width="24.85546875" style="6" customWidth="1"/>
    <col min="2" max="2" width="25.28515625" style="6" customWidth="1"/>
    <col min="3" max="4" width="51.85546875" style="6" customWidth="1"/>
    <col min="5" max="5" width="29.140625" style="6" customWidth="1"/>
    <col min="6" max="6" width="16.7109375" style="6" customWidth="1"/>
    <col min="7" max="7" width="35.7109375" style="6" customWidth="1"/>
    <col min="8" max="16384" width="11.42578125" style="6"/>
  </cols>
  <sheetData>
    <row r="1" spans="1:4" x14ac:dyDescent="0.25">
      <c r="A1" s="178" t="s">
        <v>254</v>
      </c>
    </row>
    <row r="2" spans="1:4" ht="21" x14ac:dyDescent="0.35">
      <c r="A2" s="7" t="s">
        <v>62</v>
      </c>
    </row>
    <row r="4" spans="1:4" ht="18.75" x14ac:dyDescent="0.3">
      <c r="A4" s="25" t="s">
        <v>12</v>
      </c>
      <c r="B4" s="26"/>
      <c r="C4" s="27"/>
    </row>
    <row r="5" spans="1:4" x14ac:dyDescent="0.25">
      <c r="A5" s="8" t="s">
        <v>0</v>
      </c>
      <c r="B5" s="66"/>
      <c r="C5" s="113"/>
    </row>
    <row r="6" spans="1:4" x14ac:dyDescent="0.25">
      <c r="A6" s="8" t="s">
        <v>1</v>
      </c>
      <c r="B6" s="111"/>
      <c r="C6" s="112"/>
    </row>
    <row r="7" spans="1:4" x14ac:dyDescent="0.25">
      <c r="A7" s="8" t="s">
        <v>7</v>
      </c>
      <c r="B7" s="110"/>
    </row>
    <row r="9" spans="1:4" ht="45" x14ac:dyDescent="0.25">
      <c r="A9" s="75" t="s">
        <v>54</v>
      </c>
      <c r="B9" s="23">
        <v>2023</v>
      </c>
      <c r="C9" s="9"/>
      <c r="D9" s="9"/>
    </row>
    <row r="11" spans="1:4" ht="18.75" x14ac:dyDescent="0.3">
      <c r="A11" s="25" t="s">
        <v>94</v>
      </c>
      <c r="B11" s="26"/>
      <c r="C11" s="26"/>
      <c r="D11" s="27"/>
    </row>
    <row r="13" spans="1:4" x14ac:dyDescent="0.25">
      <c r="A13" s="19" t="s">
        <v>64</v>
      </c>
      <c r="B13" s="19"/>
      <c r="C13" s="19"/>
      <c r="D13" s="24" t="s">
        <v>37</v>
      </c>
    </row>
    <row r="14" spans="1:4" ht="30" customHeight="1" x14ac:dyDescent="0.25">
      <c r="A14" s="205" t="s">
        <v>51</v>
      </c>
      <c r="B14" s="205"/>
      <c r="C14" s="205"/>
      <c r="D14" s="24" t="s">
        <v>37</v>
      </c>
    </row>
    <row r="16" spans="1:4" x14ac:dyDescent="0.25">
      <c r="A16" s="19" t="s">
        <v>167</v>
      </c>
      <c r="B16" s="19"/>
      <c r="C16" s="19"/>
      <c r="D16" s="24" t="s">
        <v>37</v>
      </c>
    </row>
    <row r="17" spans="1:4" x14ac:dyDescent="0.25">
      <c r="A17" s="20" t="s">
        <v>168</v>
      </c>
      <c r="B17" s="19"/>
      <c r="C17" s="19"/>
      <c r="D17" s="24" t="s">
        <v>37</v>
      </c>
    </row>
    <row r="18" spans="1:4" x14ac:dyDescent="0.25">
      <c r="A18" s="19"/>
      <c r="B18" s="19"/>
      <c r="C18" s="19"/>
      <c r="D18" s="19"/>
    </row>
    <row r="19" spans="1:4" x14ac:dyDescent="0.25">
      <c r="A19" s="19" t="s">
        <v>63</v>
      </c>
      <c r="B19" s="19"/>
      <c r="C19" s="19"/>
      <c r="D19" s="24" t="s">
        <v>37</v>
      </c>
    </row>
    <row r="20" spans="1:4" x14ac:dyDescent="0.25">
      <c r="A20" s="20" t="s">
        <v>53</v>
      </c>
      <c r="B20" s="19"/>
      <c r="C20" s="19"/>
      <c r="D20" s="24" t="s">
        <v>37</v>
      </c>
    </row>
    <row r="22" spans="1:4" x14ac:dyDescent="0.25">
      <c r="A22" s="20" t="s">
        <v>52</v>
      </c>
      <c r="B22" s="19"/>
      <c r="C22" s="19"/>
      <c r="D22" s="24" t="s">
        <v>37</v>
      </c>
    </row>
    <row r="23" spans="1:4" x14ac:dyDescent="0.25">
      <c r="A23" s="20" t="s">
        <v>169</v>
      </c>
      <c r="B23" s="19"/>
      <c r="C23" s="19"/>
      <c r="D23" s="24" t="s">
        <v>37</v>
      </c>
    </row>
    <row r="24" spans="1:4" x14ac:dyDescent="0.25">
      <c r="A24" s="19"/>
      <c r="B24" s="19"/>
      <c r="C24" s="19"/>
      <c r="D24" s="19"/>
    </row>
    <row r="25" spans="1:4" ht="30" customHeight="1" x14ac:dyDescent="0.25">
      <c r="A25" s="206" t="s">
        <v>170</v>
      </c>
      <c r="B25" s="206"/>
      <c r="C25" s="207"/>
      <c r="D25" s="24" t="s">
        <v>37</v>
      </c>
    </row>
    <row r="26" spans="1:4" x14ac:dyDescent="0.25">
      <c r="A26" s="107"/>
      <c r="B26" s="107"/>
      <c r="C26" s="108"/>
      <c r="D26" s="19"/>
    </row>
    <row r="27" spans="1:4" ht="34.5" customHeight="1" x14ac:dyDescent="0.25">
      <c r="A27" s="208" t="s">
        <v>171</v>
      </c>
      <c r="B27" s="208"/>
      <c r="C27" s="209"/>
      <c r="D27" s="24" t="s">
        <v>37</v>
      </c>
    </row>
    <row r="28" spans="1:4" x14ac:dyDescent="0.25">
      <c r="A28" s="107"/>
      <c r="B28" s="107"/>
      <c r="C28" s="108"/>
      <c r="D28" s="19"/>
    </row>
    <row r="29" spans="1:4" ht="34.5" customHeight="1" x14ac:dyDescent="0.25">
      <c r="A29" s="208" t="s">
        <v>172</v>
      </c>
      <c r="B29" s="208"/>
      <c r="C29" s="209"/>
      <c r="D29" s="24" t="s">
        <v>37</v>
      </c>
    </row>
    <row r="30" spans="1:4" x14ac:dyDescent="0.25">
      <c r="A30" s="109"/>
      <c r="B30" s="109"/>
      <c r="C30" s="108"/>
      <c r="D30" s="19"/>
    </row>
    <row r="33" spans="1:7" ht="18.75" x14ac:dyDescent="0.3">
      <c r="A33" s="25" t="s">
        <v>103</v>
      </c>
      <c r="B33" s="26"/>
      <c r="C33" s="26"/>
      <c r="D33" s="26"/>
      <c r="E33" s="26"/>
      <c r="F33" s="25" t="s">
        <v>114</v>
      </c>
      <c r="G33" s="27"/>
    </row>
    <row r="34" spans="1:7" ht="32.25" customHeight="1" x14ac:dyDescent="0.25">
      <c r="A34" s="37" t="s">
        <v>65</v>
      </c>
      <c r="B34" s="77" t="s">
        <v>95</v>
      </c>
      <c r="C34" s="78"/>
      <c r="D34" s="79" t="s">
        <v>101</v>
      </c>
      <c r="E34" s="52" t="s">
        <v>102</v>
      </c>
      <c r="F34" s="37" t="s">
        <v>115</v>
      </c>
      <c r="G34" s="77" t="s">
        <v>118</v>
      </c>
    </row>
    <row r="35" spans="1:7" x14ac:dyDescent="0.25">
      <c r="A35" s="53" t="s">
        <v>212</v>
      </c>
      <c r="B35" s="62" t="s">
        <v>213</v>
      </c>
      <c r="C35" s="63"/>
      <c r="D35" s="55"/>
      <c r="E35" s="58"/>
      <c r="F35" s="55"/>
      <c r="G35" s="56"/>
    </row>
    <row r="36" spans="1:7" x14ac:dyDescent="0.25">
      <c r="A36" s="54"/>
      <c r="B36" s="64"/>
      <c r="C36" s="65"/>
      <c r="D36" s="69"/>
      <c r="E36" s="58"/>
      <c r="F36" s="59"/>
      <c r="G36" s="60"/>
    </row>
    <row r="37" spans="1:7" x14ac:dyDescent="0.25">
      <c r="A37" s="54"/>
      <c r="B37" s="64"/>
      <c r="C37" s="65"/>
      <c r="D37" s="69"/>
      <c r="E37" s="58"/>
      <c r="F37" s="59"/>
      <c r="G37" s="61"/>
    </row>
    <row r="38" spans="1:7" x14ac:dyDescent="0.25">
      <c r="A38" s="54"/>
      <c r="B38" s="66"/>
      <c r="C38" s="65"/>
      <c r="D38" s="69"/>
      <c r="E38" s="58"/>
      <c r="F38" s="59"/>
      <c r="G38" s="60"/>
    </row>
    <row r="39" spans="1:7" x14ac:dyDescent="0.25">
      <c r="A39" s="54"/>
      <c r="B39" s="66"/>
      <c r="C39" s="65"/>
      <c r="D39" s="69"/>
      <c r="E39" s="58"/>
      <c r="F39" s="59"/>
      <c r="G39" s="60"/>
    </row>
    <row r="40" spans="1:7" x14ac:dyDescent="0.25">
      <c r="A40" s="54"/>
      <c r="B40" s="66"/>
      <c r="C40" s="65"/>
      <c r="D40" s="69"/>
      <c r="E40" s="58"/>
      <c r="F40" s="59"/>
      <c r="G40" s="60"/>
    </row>
    <row r="41" spans="1:7" x14ac:dyDescent="0.25">
      <c r="A41" s="54"/>
      <c r="B41" s="66"/>
      <c r="C41" s="65"/>
      <c r="D41" s="69"/>
      <c r="E41" s="58"/>
      <c r="F41" s="59"/>
      <c r="G41" s="60"/>
    </row>
    <row r="42" spans="1:7" x14ac:dyDescent="0.25">
      <c r="A42" s="54"/>
      <c r="B42" s="66"/>
      <c r="C42" s="65"/>
      <c r="D42" s="69"/>
      <c r="E42" s="58"/>
      <c r="F42" s="59"/>
      <c r="G42" s="60"/>
    </row>
    <row r="43" spans="1:7" x14ac:dyDescent="0.25">
      <c r="A43" s="54"/>
      <c r="B43" s="66"/>
      <c r="C43" s="65"/>
      <c r="D43" s="69"/>
      <c r="E43" s="58"/>
      <c r="F43" s="59"/>
      <c r="G43" s="60"/>
    </row>
    <row r="44" spans="1:7" x14ac:dyDescent="0.25">
      <c r="A44" s="54"/>
      <c r="B44" s="66"/>
      <c r="C44" s="65"/>
      <c r="D44" s="69"/>
      <c r="E44" s="58"/>
      <c r="F44" s="59"/>
      <c r="G44" s="60"/>
    </row>
    <row r="45" spans="1:7" x14ac:dyDescent="0.25">
      <c r="A45" s="54"/>
      <c r="B45" s="66"/>
      <c r="C45" s="65"/>
      <c r="D45" s="69"/>
      <c r="E45" s="58"/>
      <c r="F45" s="59"/>
      <c r="G45" s="60"/>
    </row>
    <row r="46" spans="1:7" x14ac:dyDescent="0.25">
      <c r="A46" s="54"/>
      <c r="B46" s="66"/>
      <c r="C46" s="65"/>
      <c r="D46" s="69"/>
      <c r="E46" s="58"/>
      <c r="F46" s="59"/>
      <c r="G46" s="60"/>
    </row>
    <row r="47" spans="1:7" x14ac:dyDescent="0.25">
      <c r="A47" s="54"/>
      <c r="B47" s="66"/>
      <c r="C47" s="65"/>
      <c r="D47" s="69"/>
      <c r="E47" s="58"/>
      <c r="F47" s="59"/>
      <c r="G47" s="60"/>
    </row>
    <row r="48" spans="1:7" x14ac:dyDescent="0.25">
      <c r="A48" s="54"/>
      <c r="B48" s="66"/>
      <c r="C48" s="65"/>
      <c r="D48" s="69"/>
      <c r="E48" s="58"/>
      <c r="F48" s="59"/>
      <c r="G48" s="60"/>
    </row>
    <row r="49" spans="1:7" x14ac:dyDescent="0.25">
      <c r="A49" s="54"/>
      <c r="B49" s="66"/>
      <c r="C49" s="65"/>
      <c r="D49" s="69"/>
      <c r="E49" s="58"/>
      <c r="F49" s="59"/>
      <c r="G49" s="60"/>
    </row>
    <row r="50" spans="1:7" x14ac:dyDescent="0.25">
      <c r="A50" s="54"/>
      <c r="B50" s="66"/>
      <c r="C50" s="65"/>
      <c r="D50" s="69"/>
      <c r="E50" s="58"/>
      <c r="F50" s="59"/>
      <c r="G50" s="60"/>
    </row>
    <row r="51" spans="1:7" x14ac:dyDescent="0.25">
      <c r="A51" s="54"/>
      <c r="B51" s="66"/>
      <c r="C51" s="65"/>
      <c r="D51" s="69"/>
      <c r="E51" s="58"/>
      <c r="F51" s="59"/>
      <c r="G51" s="60"/>
    </row>
    <row r="52" spans="1:7" x14ac:dyDescent="0.25">
      <c r="A52" s="54"/>
      <c r="B52" s="66"/>
      <c r="C52" s="65"/>
      <c r="D52" s="69"/>
      <c r="E52" s="58"/>
      <c r="F52" s="59"/>
      <c r="G52" s="60"/>
    </row>
    <row r="53" spans="1:7" x14ac:dyDescent="0.25">
      <c r="A53" s="54"/>
      <c r="B53" s="66"/>
      <c r="C53" s="65"/>
      <c r="D53" s="69"/>
      <c r="E53" s="58"/>
      <c r="F53" s="59"/>
      <c r="G53" s="60"/>
    </row>
    <row r="54" spans="1:7" x14ac:dyDescent="0.25">
      <c r="A54" s="54"/>
      <c r="B54" s="66"/>
      <c r="C54" s="65"/>
      <c r="D54" s="69"/>
      <c r="E54" s="58"/>
      <c r="F54" s="59"/>
      <c r="G54" s="60"/>
    </row>
    <row r="55" spans="1:7" x14ac:dyDescent="0.25">
      <c r="A55" s="54"/>
      <c r="B55" s="66"/>
      <c r="C55" s="65"/>
      <c r="D55" s="69"/>
      <c r="E55" s="58"/>
      <c r="F55" s="59"/>
      <c r="G55" s="60"/>
    </row>
    <row r="56" spans="1:7" x14ac:dyDescent="0.25">
      <c r="A56" s="54"/>
      <c r="B56" s="66"/>
      <c r="C56" s="65"/>
      <c r="D56" s="69"/>
      <c r="E56" s="58"/>
      <c r="F56" s="59"/>
      <c r="G56" s="60"/>
    </row>
    <row r="57" spans="1:7" x14ac:dyDescent="0.25">
      <c r="A57" s="54"/>
      <c r="B57" s="66"/>
      <c r="C57" s="65"/>
      <c r="D57" s="69"/>
      <c r="E57" s="58"/>
      <c r="F57" s="59"/>
      <c r="G57" s="60"/>
    </row>
    <row r="58" spans="1:7" x14ac:dyDescent="0.25">
      <c r="A58" s="54"/>
      <c r="B58" s="66"/>
      <c r="C58" s="65"/>
      <c r="D58" s="69"/>
      <c r="E58" s="58"/>
      <c r="F58" s="59"/>
      <c r="G58" s="60"/>
    </row>
    <row r="59" spans="1:7" x14ac:dyDescent="0.25">
      <c r="A59" s="54"/>
      <c r="B59" s="66"/>
      <c r="C59" s="65"/>
      <c r="D59" s="69"/>
      <c r="E59" s="58"/>
      <c r="F59" s="59"/>
      <c r="G59" s="60"/>
    </row>
    <row r="60" spans="1:7" x14ac:dyDescent="0.25">
      <c r="A60" s="54"/>
      <c r="B60" s="66"/>
      <c r="C60" s="65"/>
      <c r="D60" s="69"/>
      <c r="E60" s="58"/>
      <c r="F60" s="59"/>
      <c r="G60" s="60"/>
    </row>
    <row r="61" spans="1:7" x14ac:dyDescent="0.25">
      <c r="A61" s="54"/>
      <c r="B61" s="66"/>
      <c r="C61" s="65"/>
      <c r="D61" s="69"/>
      <c r="E61" s="58"/>
      <c r="F61" s="59"/>
      <c r="G61" s="60"/>
    </row>
    <row r="62" spans="1:7" x14ac:dyDescent="0.25">
      <c r="A62" s="54"/>
      <c r="B62" s="66"/>
      <c r="C62" s="65"/>
      <c r="D62" s="69"/>
      <c r="E62" s="58"/>
      <c r="F62" s="59"/>
      <c r="G62" s="60"/>
    </row>
    <row r="63" spans="1:7" x14ac:dyDescent="0.25">
      <c r="A63" s="54"/>
      <c r="B63" s="66"/>
      <c r="C63" s="65"/>
      <c r="D63" s="69"/>
      <c r="E63" s="58"/>
      <c r="F63" s="59"/>
      <c r="G63" s="60"/>
    </row>
    <row r="64" spans="1:7" x14ac:dyDescent="0.25">
      <c r="A64" s="54"/>
      <c r="B64" s="66"/>
      <c r="C64" s="65"/>
      <c r="D64" s="69"/>
      <c r="E64" s="58"/>
      <c r="F64" s="59"/>
      <c r="G64" s="60"/>
    </row>
    <row r="65" spans="1:7" x14ac:dyDescent="0.25">
      <c r="A65" s="54"/>
      <c r="B65" s="66"/>
      <c r="C65" s="65"/>
      <c r="D65" s="69"/>
      <c r="E65" s="58"/>
      <c r="F65" s="59"/>
      <c r="G65" s="60"/>
    </row>
    <row r="66" spans="1:7" x14ac:dyDescent="0.25">
      <c r="A66" s="54"/>
      <c r="B66" s="66"/>
      <c r="C66" s="65"/>
      <c r="D66" s="69"/>
      <c r="E66" s="58"/>
      <c r="F66" s="59"/>
      <c r="G66" s="60"/>
    </row>
    <row r="67" spans="1:7" x14ac:dyDescent="0.25">
      <c r="A67" s="54"/>
      <c r="B67" s="66"/>
      <c r="C67" s="65"/>
      <c r="D67" s="69"/>
      <c r="E67" s="58"/>
      <c r="F67" s="59"/>
      <c r="G67" s="60"/>
    </row>
    <row r="68" spans="1:7" x14ac:dyDescent="0.25">
      <c r="A68" s="54"/>
      <c r="B68" s="66"/>
      <c r="C68" s="65"/>
      <c r="D68" s="69"/>
      <c r="E68" s="58"/>
      <c r="F68" s="59"/>
      <c r="G68" s="60"/>
    </row>
    <row r="69" spans="1:7" x14ac:dyDescent="0.25">
      <c r="A69" s="54"/>
      <c r="B69" s="66"/>
      <c r="C69" s="65"/>
      <c r="D69" s="69"/>
      <c r="E69" s="58"/>
      <c r="F69" s="59"/>
      <c r="G69" s="60"/>
    </row>
    <row r="70" spans="1:7" x14ac:dyDescent="0.25">
      <c r="A70" s="54"/>
      <c r="B70" s="66"/>
      <c r="C70" s="65"/>
      <c r="D70" s="69"/>
      <c r="E70" s="58"/>
      <c r="F70" s="59"/>
      <c r="G70" s="60"/>
    </row>
    <row r="71" spans="1:7" x14ac:dyDescent="0.25">
      <c r="A71" s="54"/>
      <c r="B71" s="66"/>
      <c r="C71" s="65"/>
      <c r="D71" s="69"/>
      <c r="E71" s="58"/>
      <c r="F71" s="59"/>
      <c r="G71" s="60"/>
    </row>
    <row r="72" spans="1:7" x14ac:dyDescent="0.25">
      <c r="A72" s="54"/>
      <c r="B72" s="66"/>
      <c r="C72" s="65"/>
      <c r="D72" s="69"/>
      <c r="E72" s="58"/>
      <c r="F72" s="59"/>
      <c r="G72" s="60"/>
    </row>
    <row r="73" spans="1:7" x14ac:dyDescent="0.25">
      <c r="A73" s="54"/>
      <c r="B73" s="66"/>
      <c r="C73" s="65"/>
      <c r="D73" s="69"/>
      <c r="E73" s="58"/>
      <c r="F73" s="59"/>
      <c r="G73" s="60"/>
    </row>
    <row r="74" spans="1:7" x14ac:dyDescent="0.25">
      <c r="A74" s="54"/>
      <c r="B74" s="66"/>
      <c r="C74" s="65"/>
      <c r="D74" s="69"/>
      <c r="E74" s="58"/>
      <c r="F74" s="59"/>
      <c r="G74" s="60"/>
    </row>
    <row r="75" spans="1:7" x14ac:dyDescent="0.25">
      <c r="A75" s="54"/>
      <c r="B75" s="66"/>
      <c r="C75" s="65"/>
      <c r="D75" s="69"/>
      <c r="E75" s="58"/>
      <c r="F75" s="59"/>
      <c r="G75" s="60"/>
    </row>
    <row r="76" spans="1:7" x14ac:dyDescent="0.25">
      <c r="A76" s="54"/>
      <c r="B76" s="66"/>
      <c r="C76" s="65"/>
      <c r="D76" s="69"/>
      <c r="E76" s="58"/>
      <c r="F76" s="59"/>
      <c r="G76" s="60"/>
    </row>
    <row r="77" spans="1:7" x14ac:dyDescent="0.25">
      <c r="A77" s="54"/>
      <c r="B77" s="66"/>
      <c r="C77" s="65"/>
      <c r="D77" s="69"/>
      <c r="E77" s="58"/>
      <c r="F77" s="59"/>
      <c r="G77" s="60"/>
    </row>
    <row r="78" spans="1:7" x14ac:dyDescent="0.25">
      <c r="A78" s="54"/>
      <c r="B78" s="66"/>
      <c r="C78" s="65"/>
      <c r="D78" s="69"/>
      <c r="E78" s="58"/>
      <c r="F78" s="59"/>
      <c r="G78" s="60"/>
    </row>
    <row r="79" spans="1:7" x14ac:dyDescent="0.25">
      <c r="A79" s="54"/>
      <c r="B79" s="66"/>
      <c r="C79" s="65"/>
      <c r="D79" s="69"/>
      <c r="E79" s="58"/>
      <c r="F79" s="59"/>
      <c r="G79" s="60"/>
    </row>
    <row r="80" spans="1:7" x14ac:dyDescent="0.25">
      <c r="A80" s="54"/>
      <c r="B80" s="66"/>
      <c r="C80" s="65"/>
      <c r="D80" s="69"/>
      <c r="E80" s="58"/>
      <c r="F80" s="59"/>
      <c r="G80" s="60"/>
    </row>
    <row r="81" spans="1:7" x14ac:dyDescent="0.25">
      <c r="A81" s="54"/>
      <c r="B81" s="66"/>
      <c r="C81" s="65"/>
      <c r="D81" s="69"/>
      <c r="E81" s="58"/>
      <c r="F81" s="59"/>
      <c r="G81" s="60"/>
    </row>
    <row r="82" spans="1:7" x14ac:dyDescent="0.25">
      <c r="A82" s="54"/>
      <c r="B82" s="66"/>
      <c r="C82" s="65"/>
      <c r="D82" s="69"/>
      <c r="E82" s="58"/>
      <c r="F82" s="59"/>
      <c r="G82" s="60"/>
    </row>
    <row r="83" spans="1:7" x14ac:dyDescent="0.25">
      <c r="A83" s="54"/>
      <c r="B83" s="66"/>
      <c r="C83" s="65"/>
      <c r="D83" s="69"/>
      <c r="E83" s="58"/>
      <c r="F83" s="59"/>
      <c r="G83" s="60"/>
    </row>
    <row r="84" spans="1:7" x14ac:dyDescent="0.25">
      <c r="A84" s="54"/>
      <c r="B84" s="66"/>
      <c r="C84" s="65"/>
      <c r="D84" s="69"/>
      <c r="E84" s="58"/>
      <c r="F84" s="59"/>
      <c r="G84" s="60"/>
    </row>
    <row r="85" spans="1:7" x14ac:dyDescent="0.25">
      <c r="A85" s="54"/>
      <c r="B85" s="66"/>
      <c r="C85" s="65"/>
      <c r="D85" s="69"/>
      <c r="E85" s="58"/>
      <c r="F85" s="59"/>
      <c r="G85" s="60"/>
    </row>
    <row r="86" spans="1:7" x14ac:dyDescent="0.25">
      <c r="A86" s="54"/>
      <c r="B86" s="66"/>
      <c r="C86" s="65"/>
      <c r="D86" s="69"/>
      <c r="E86" s="58"/>
      <c r="F86" s="59"/>
      <c r="G86" s="60"/>
    </row>
    <row r="87" spans="1:7" x14ac:dyDescent="0.25">
      <c r="A87" s="54"/>
      <c r="B87" s="66"/>
      <c r="C87" s="65"/>
      <c r="D87" s="69"/>
      <c r="E87" s="58"/>
      <c r="F87" s="59"/>
      <c r="G87" s="60"/>
    </row>
    <row r="88" spans="1:7" x14ac:dyDescent="0.25">
      <c r="A88" s="54"/>
      <c r="B88" s="66"/>
      <c r="C88" s="65"/>
      <c r="D88" s="69"/>
      <c r="E88" s="58"/>
      <c r="F88" s="59"/>
      <c r="G88" s="60"/>
    </row>
    <row r="89" spans="1:7" x14ac:dyDescent="0.25">
      <c r="A89" s="54"/>
      <c r="B89" s="66"/>
      <c r="C89" s="65"/>
      <c r="D89" s="69"/>
      <c r="E89" s="58"/>
      <c r="F89" s="59"/>
      <c r="G89" s="60"/>
    </row>
    <row r="90" spans="1:7" x14ac:dyDescent="0.25">
      <c r="A90" s="54"/>
      <c r="B90" s="66"/>
      <c r="C90" s="65"/>
      <c r="D90" s="69"/>
      <c r="E90" s="58"/>
      <c r="F90" s="59"/>
      <c r="G90" s="60"/>
    </row>
    <row r="91" spans="1:7" x14ac:dyDescent="0.25">
      <c r="A91" s="54"/>
      <c r="B91" s="66"/>
      <c r="C91" s="65"/>
      <c r="D91" s="69"/>
      <c r="E91" s="58"/>
      <c r="F91" s="59"/>
      <c r="G91" s="60"/>
    </row>
    <row r="92" spans="1:7" x14ac:dyDescent="0.25">
      <c r="A92" s="54"/>
      <c r="B92" s="66"/>
      <c r="C92" s="65"/>
      <c r="D92" s="69"/>
      <c r="E92" s="58"/>
      <c r="F92" s="59"/>
      <c r="G92" s="60"/>
    </row>
    <row r="93" spans="1:7" x14ac:dyDescent="0.25">
      <c r="A93" s="54"/>
      <c r="B93" s="66"/>
      <c r="C93" s="65"/>
      <c r="D93" s="69"/>
      <c r="E93" s="58"/>
      <c r="F93" s="59"/>
      <c r="G93" s="60"/>
    </row>
    <row r="94" spans="1:7" x14ac:dyDescent="0.25">
      <c r="A94" s="54"/>
      <c r="B94" s="66"/>
      <c r="C94" s="65"/>
      <c r="D94" s="69"/>
      <c r="E94" s="58"/>
      <c r="F94" s="59"/>
      <c r="G94" s="60"/>
    </row>
    <row r="95" spans="1:7" x14ac:dyDescent="0.25">
      <c r="A95" s="54"/>
      <c r="B95" s="66"/>
      <c r="C95" s="65"/>
      <c r="D95" s="69"/>
      <c r="E95" s="58"/>
      <c r="F95" s="59"/>
      <c r="G95" s="60"/>
    </row>
    <row r="96" spans="1:7" x14ac:dyDescent="0.25">
      <c r="A96" s="54"/>
      <c r="B96" s="66"/>
      <c r="C96" s="65"/>
      <c r="D96" s="69"/>
      <c r="E96" s="58"/>
      <c r="F96" s="59"/>
      <c r="G96" s="60"/>
    </row>
    <row r="97" spans="1:7" x14ac:dyDescent="0.25">
      <c r="A97" s="54"/>
      <c r="B97" s="66"/>
      <c r="C97" s="65"/>
      <c r="D97" s="69"/>
      <c r="E97" s="58"/>
      <c r="F97" s="59"/>
      <c r="G97" s="60"/>
    </row>
    <row r="98" spans="1:7" x14ac:dyDescent="0.25">
      <c r="A98" s="54"/>
      <c r="B98" s="66"/>
      <c r="C98" s="65"/>
      <c r="D98" s="69"/>
      <c r="E98" s="58"/>
      <c r="F98" s="59"/>
      <c r="G98" s="60"/>
    </row>
    <row r="99" spans="1:7" x14ac:dyDescent="0.25">
      <c r="A99" s="54"/>
      <c r="B99" s="66"/>
      <c r="C99" s="65"/>
      <c r="D99" s="69"/>
      <c r="E99" s="58"/>
      <c r="F99" s="59"/>
      <c r="G99" s="60"/>
    </row>
    <row r="100" spans="1:7" x14ac:dyDescent="0.25">
      <c r="A100" s="54"/>
      <c r="B100" s="66"/>
      <c r="C100" s="65"/>
      <c r="D100" s="69"/>
      <c r="E100" s="58"/>
      <c r="F100" s="59"/>
      <c r="G100" s="60"/>
    </row>
    <row r="101" spans="1:7" x14ac:dyDescent="0.25">
      <c r="A101" s="54"/>
      <c r="B101" s="66"/>
      <c r="C101" s="65"/>
      <c r="D101" s="69"/>
      <c r="E101" s="58"/>
      <c r="F101" s="59"/>
      <c r="G101" s="60"/>
    </row>
    <row r="102" spans="1:7" x14ac:dyDescent="0.25">
      <c r="A102" s="54"/>
      <c r="B102" s="66"/>
      <c r="C102" s="65"/>
      <c r="D102" s="69"/>
      <c r="E102" s="58"/>
      <c r="F102" s="59"/>
      <c r="G102" s="60"/>
    </row>
    <row r="103" spans="1:7" x14ac:dyDescent="0.25">
      <c r="A103" s="54"/>
      <c r="B103" s="66"/>
      <c r="C103" s="65"/>
      <c r="D103" s="69"/>
      <c r="E103" s="58"/>
      <c r="F103" s="59"/>
      <c r="G103" s="60"/>
    </row>
    <row r="104" spans="1:7" x14ac:dyDescent="0.25">
      <c r="A104" s="54"/>
      <c r="B104" s="66"/>
      <c r="C104" s="65"/>
      <c r="D104" s="69"/>
      <c r="E104" s="58"/>
      <c r="F104" s="59"/>
      <c r="G104" s="60"/>
    </row>
    <row r="105" spans="1:7" x14ac:dyDescent="0.25">
      <c r="A105" s="54"/>
      <c r="B105" s="66"/>
      <c r="C105" s="65"/>
      <c r="D105" s="69"/>
      <c r="E105" s="58"/>
      <c r="F105" s="59"/>
      <c r="G105" s="60"/>
    </row>
    <row r="106" spans="1:7" x14ac:dyDescent="0.25">
      <c r="A106" s="54"/>
      <c r="B106" s="66"/>
      <c r="C106" s="65"/>
      <c r="D106" s="69"/>
      <c r="E106" s="58"/>
      <c r="F106" s="59"/>
      <c r="G106" s="60"/>
    </row>
    <row r="107" spans="1:7" x14ac:dyDescent="0.25">
      <c r="A107" s="54"/>
      <c r="B107" s="66"/>
      <c r="C107" s="65"/>
      <c r="D107" s="69"/>
      <c r="E107" s="58"/>
      <c r="F107" s="59"/>
      <c r="G107" s="60"/>
    </row>
    <row r="108" spans="1:7" x14ac:dyDescent="0.25">
      <c r="A108" s="54"/>
      <c r="B108" s="66"/>
      <c r="C108" s="65"/>
      <c r="D108" s="69"/>
      <c r="E108" s="58"/>
      <c r="F108" s="59"/>
      <c r="G108" s="60"/>
    </row>
    <row r="109" spans="1:7" x14ac:dyDescent="0.25">
      <c r="A109" s="54"/>
      <c r="B109" s="66"/>
      <c r="C109" s="65"/>
      <c r="D109" s="69"/>
      <c r="E109" s="58"/>
      <c r="F109" s="59"/>
      <c r="G109" s="60"/>
    </row>
    <row r="110" spans="1:7" x14ac:dyDescent="0.25">
      <c r="A110" s="54"/>
      <c r="B110" s="66"/>
      <c r="C110" s="65"/>
      <c r="D110" s="69"/>
      <c r="E110" s="58"/>
      <c r="F110" s="59"/>
      <c r="G110" s="60"/>
    </row>
    <row r="111" spans="1:7" x14ac:dyDescent="0.25">
      <c r="A111" s="54"/>
      <c r="B111" s="66"/>
      <c r="C111" s="65"/>
      <c r="D111" s="69"/>
      <c r="E111" s="58"/>
      <c r="F111" s="59"/>
      <c r="G111" s="60"/>
    </row>
    <row r="112" spans="1:7" x14ac:dyDescent="0.25">
      <c r="A112" s="54"/>
      <c r="B112" s="66"/>
      <c r="C112" s="65"/>
      <c r="D112" s="69"/>
      <c r="E112" s="58"/>
      <c r="F112" s="59"/>
      <c r="G112" s="60"/>
    </row>
    <row r="113" spans="1:7" x14ac:dyDescent="0.25">
      <c r="A113" s="54"/>
      <c r="B113" s="66"/>
      <c r="C113" s="65"/>
      <c r="D113" s="69"/>
      <c r="E113" s="58"/>
      <c r="F113" s="59"/>
      <c r="G113" s="60"/>
    </row>
    <row r="114" spans="1:7" x14ac:dyDescent="0.25">
      <c r="A114" s="54"/>
      <c r="B114" s="66"/>
      <c r="C114" s="65"/>
      <c r="D114" s="69"/>
      <c r="E114" s="58"/>
      <c r="F114" s="59"/>
      <c r="G114" s="60"/>
    </row>
    <row r="115" spans="1:7" x14ac:dyDescent="0.25">
      <c r="A115" s="54"/>
      <c r="B115" s="66"/>
      <c r="C115" s="65"/>
      <c r="D115" s="69"/>
      <c r="E115" s="58"/>
      <c r="F115" s="59"/>
      <c r="G115" s="60"/>
    </row>
    <row r="116" spans="1:7" x14ac:dyDescent="0.25">
      <c r="A116" s="54"/>
      <c r="B116" s="66"/>
      <c r="C116" s="65"/>
      <c r="D116" s="69"/>
      <c r="E116" s="58"/>
      <c r="F116" s="59"/>
      <c r="G116" s="60"/>
    </row>
    <row r="117" spans="1:7" x14ac:dyDescent="0.25">
      <c r="A117" s="54"/>
      <c r="B117" s="66"/>
      <c r="C117" s="65"/>
      <c r="D117" s="69"/>
      <c r="E117" s="58"/>
      <c r="F117" s="59"/>
      <c r="G117" s="60"/>
    </row>
    <row r="118" spans="1:7" x14ac:dyDescent="0.25">
      <c r="A118" s="54"/>
      <c r="B118" s="66"/>
      <c r="C118" s="65"/>
      <c r="D118" s="69"/>
      <c r="E118" s="58"/>
      <c r="F118" s="59"/>
      <c r="G118" s="60"/>
    </row>
    <row r="119" spans="1:7" x14ac:dyDescent="0.25">
      <c r="A119" s="54"/>
      <c r="B119" s="66"/>
      <c r="C119" s="65"/>
      <c r="D119" s="69"/>
      <c r="E119" s="58"/>
      <c r="F119" s="59"/>
      <c r="G119" s="60"/>
    </row>
    <row r="120" spans="1:7" x14ac:dyDescent="0.25">
      <c r="A120" s="54"/>
      <c r="B120" s="66"/>
      <c r="C120" s="65"/>
      <c r="D120" s="69"/>
      <c r="E120" s="58"/>
      <c r="F120" s="59"/>
      <c r="G120" s="60"/>
    </row>
    <row r="121" spans="1:7" x14ac:dyDescent="0.25">
      <c r="A121" s="54"/>
      <c r="B121" s="66"/>
      <c r="C121" s="65"/>
      <c r="D121" s="69"/>
      <c r="E121" s="58"/>
      <c r="F121" s="59"/>
      <c r="G121" s="60"/>
    </row>
    <row r="122" spans="1:7" x14ac:dyDescent="0.25">
      <c r="A122" s="54"/>
      <c r="B122" s="66"/>
      <c r="C122" s="65"/>
      <c r="D122" s="69"/>
      <c r="E122" s="58"/>
      <c r="F122" s="59"/>
      <c r="G122" s="60"/>
    </row>
    <row r="123" spans="1:7" x14ac:dyDescent="0.25">
      <c r="A123" s="54"/>
      <c r="B123" s="66"/>
      <c r="C123" s="65"/>
      <c r="D123" s="69"/>
      <c r="E123" s="58"/>
      <c r="F123" s="59"/>
      <c r="G123" s="60"/>
    </row>
    <row r="124" spans="1:7" x14ac:dyDescent="0.25">
      <c r="A124" s="54"/>
      <c r="B124" s="66"/>
      <c r="C124" s="65"/>
      <c r="D124" s="69"/>
      <c r="E124" s="58"/>
      <c r="F124" s="59"/>
      <c r="G124" s="60"/>
    </row>
    <row r="125" spans="1:7" x14ac:dyDescent="0.25">
      <c r="A125" s="54"/>
      <c r="B125" s="66"/>
      <c r="C125" s="65"/>
      <c r="D125" s="69"/>
      <c r="E125" s="58"/>
      <c r="F125" s="59"/>
      <c r="G125" s="60"/>
    </row>
    <row r="126" spans="1:7" x14ac:dyDescent="0.25">
      <c r="A126" s="54"/>
      <c r="B126" s="66"/>
      <c r="C126" s="65"/>
      <c r="D126" s="69"/>
      <c r="E126" s="58"/>
      <c r="F126" s="59"/>
      <c r="G126" s="60"/>
    </row>
    <row r="127" spans="1:7" x14ac:dyDescent="0.25">
      <c r="A127" s="54"/>
      <c r="B127" s="66"/>
      <c r="C127" s="65"/>
      <c r="D127" s="69"/>
      <c r="E127" s="58"/>
      <c r="F127" s="59"/>
      <c r="G127" s="60"/>
    </row>
    <row r="128" spans="1:7" x14ac:dyDescent="0.25">
      <c r="A128" s="54"/>
      <c r="B128" s="66"/>
      <c r="C128" s="65"/>
      <c r="D128" s="69"/>
      <c r="E128" s="58"/>
      <c r="F128" s="59"/>
      <c r="G128" s="60"/>
    </row>
    <row r="129" spans="1:7" x14ac:dyDescent="0.25">
      <c r="A129" s="54"/>
      <c r="B129" s="66"/>
      <c r="C129" s="65"/>
      <c r="D129" s="69"/>
      <c r="E129" s="58"/>
      <c r="F129" s="59"/>
      <c r="G129" s="60"/>
    </row>
    <row r="130" spans="1:7" x14ac:dyDescent="0.25">
      <c r="A130" s="54"/>
      <c r="B130" s="66"/>
      <c r="C130" s="65"/>
      <c r="D130" s="69"/>
      <c r="E130" s="58"/>
      <c r="F130" s="59"/>
      <c r="G130" s="60"/>
    </row>
    <row r="131" spans="1:7" x14ac:dyDescent="0.25">
      <c r="A131" s="54"/>
      <c r="B131" s="66"/>
      <c r="C131" s="65"/>
      <c r="D131" s="69"/>
      <c r="E131" s="58"/>
      <c r="F131" s="59"/>
      <c r="G131" s="60"/>
    </row>
    <row r="132" spans="1:7" x14ac:dyDescent="0.25">
      <c r="A132" s="54"/>
      <c r="B132" s="66"/>
      <c r="C132" s="65"/>
      <c r="D132" s="69"/>
      <c r="E132" s="58"/>
      <c r="F132" s="59"/>
      <c r="G132" s="60"/>
    </row>
    <row r="133" spans="1:7" x14ac:dyDescent="0.25">
      <c r="A133" s="54"/>
      <c r="B133" s="66"/>
      <c r="C133" s="65"/>
      <c r="D133" s="69"/>
      <c r="E133" s="58"/>
      <c r="F133" s="59"/>
      <c r="G133" s="60"/>
    </row>
    <row r="134" spans="1:7" x14ac:dyDescent="0.25">
      <c r="A134" s="54"/>
      <c r="B134" s="66"/>
      <c r="C134" s="65"/>
      <c r="D134" s="69"/>
      <c r="E134" s="58"/>
      <c r="F134" s="59"/>
      <c r="G134" s="60"/>
    </row>
  </sheetData>
  <sheetProtection formatCells="0" formatColumns="0" formatRows="0" insertHyperlinks="0"/>
  <mergeCells count="4">
    <mergeCell ref="A14:C14"/>
    <mergeCell ref="A25:C25"/>
    <mergeCell ref="A27:C27"/>
    <mergeCell ref="A29:C29"/>
  </mergeCells>
  <dataValidations xWindow="288" yWindow="759" count="11">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35 B35:D35"/>
    <dataValidation allowBlank="1" showErrorMessage="1" sqref="A35:A134 F35:F134 B36:C134"/>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
      <formula1>Antragsjahre</formula1>
    </dataValidation>
    <dataValidation type="list" allowBlank="1" showInputMessage="1" showErrorMessage="1" sqref="D13:D14 D16:D17 D19:D20 D22:D23 D25 D27">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6:D134">
      <formula1>Kategorie</formula1>
    </dataValidation>
    <dataValidation type="list" allowBlank="1" showInputMessage="1" showErrorMessage="1" sqref="D29">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$D36=Listen!$E$7</xm:f>
            <x14:dxf>
              <fill>
                <patternFill>
                  <bgColor rgb="FFFFFF99"/>
                </patternFill>
              </fill>
            </x14:dxf>
          </x14:cfRule>
          <xm:sqref>F36:G134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O107"/>
  <sheetViews>
    <sheetView showGridLines="0" showZeros="0" zoomScale="90" zoomScaleNormal="90" workbookViewId="0">
      <pane ySplit="7" topLeftCell="A8" activePane="bottomLeft" state="frozen"/>
      <selection pane="bottomLeft" activeCell="H8" sqref="H8"/>
    </sheetView>
  </sheetViews>
  <sheetFormatPr baseColWidth="10" defaultRowHeight="14.25" x14ac:dyDescent="0.2"/>
  <cols>
    <col min="1" max="1" width="9.85546875" style="87" customWidth="1"/>
    <col min="2" max="2" width="35.7109375" style="87" customWidth="1"/>
    <col min="3" max="15" width="17.7109375" style="87" customWidth="1"/>
    <col min="16" max="25" width="11.7109375" style="87" bestFit="1" customWidth="1"/>
    <col min="26" max="16384" width="11.42578125" style="87"/>
  </cols>
  <sheetData>
    <row r="1" spans="1:15" ht="20.100000000000001" customHeight="1" x14ac:dyDescent="0.2">
      <c r="A1" s="114" t="s">
        <v>145</v>
      </c>
    </row>
    <row r="2" spans="1:15" ht="15" x14ac:dyDescent="0.25">
      <c r="C2" s="88" t="s">
        <v>40</v>
      </c>
      <c r="D2" s="88"/>
      <c r="E2" s="89"/>
      <c r="F2" s="88" t="str">
        <f>"kalkulatorische Restwerte zum 01.01."&amp;A_Stammdaten!$B$9</f>
        <v>kalkulatorische Restwerte zum 01.01.2023</v>
      </c>
      <c r="G2" s="90"/>
      <c r="H2" s="89"/>
      <c r="I2" s="88" t="str">
        <f>"kalkulatorische Restwerte zum 31.12." &amp; A_Stammdaten!$B$9</f>
        <v>kalkulatorische Restwerte zum 31.12.2023</v>
      </c>
      <c r="J2" s="90"/>
      <c r="K2" s="89"/>
    </row>
    <row r="3" spans="1:15" ht="42.75" x14ac:dyDescent="0.2">
      <c r="C3" s="42" t="s">
        <v>40</v>
      </c>
      <c r="D3" s="41" t="s">
        <v>99</v>
      </c>
      <c r="E3" s="41" t="s">
        <v>100</v>
      </c>
      <c r="F3" s="41" t="s">
        <v>96</v>
      </c>
      <c r="G3" s="41" t="s">
        <v>97</v>
      </c>
      <c r="H3" s="41" t="s">
        <v>98</v>
      </c>
      <c r="I3" s="41" t="s">
        <v>96</v>
      </c>
      <c r="J3" s="41" t="s">
        <v>97</v>
      </c>
      <c r="K3" s="41" t="s">
        <v>98</v>
      </c>
      <c r="L3" s="41" t="s">
        <v>43</v>
      </c>
      <c r="M3" s="51" t="s">
        <v>50</v>
      </c>
      <c r="N3" s="51" t="s">
        <v>41</v>
      </c>
      <c r="O3" s="51" t="s">
        <v>197</v>
      </c>
    </row>
    <row r="4" spans="1:15" ht="30" customHeight="1" x14ac:dyDescent="0.2">
      <c r="B4" s="50" t="s">
        <v>8</v>
      </c>
      <c r="C4" s="91">
        <f>SUM(C8:C979)</f>
        <v>0</v>
      </c>
      <c r="D4" s="92">
        <f t="shared" ref="D4:O4" si="0">SUM(D8:D979)</f>
        <v>0</v>
      </c>
      <c r="E4" s="92">
        <f t="shared" si="0"/>
        <v>0</v>
      </c>
      <c r="F4" s="92">
        <f t="shared" si="0"/>
        <v>0</v>
      </c>
      <c r="G4" s="92">
        <f t="shared" si="0"/>
        <v>0</v>
      </c>
      <c r="H4" s="92">
        <f t="shared" si="0"/>
        <v>0</v>
      </c>
      <c r="I4" s="92">
        <f t="shared" si="0"/>
        <v>0</v>
      </c>
      <c r="J4" s="92">
        <f t="shared" si="0"/>
        <v>0</v>
      </c>
      <c r="K4" s="92">
        <f t="shared" si="0"/>
        <v>0</v>
      </c>
      <c r="L4" s="92">
        <f t="shared" si="0"/>
        <v>0</v>
      </c>
      <c r="M4" s="91">
        <f t="shared" si="0"/>
        <v>0</v>
      </c>
      <c r="N4" s="91">
        <f t="shared" si="0"/>
        <v>0</v>
      </c>
      <c r="O4" s="91">
        <f t="shared" si="0"/>
        <v>0</v>
      </c>
    </row>
    <row r="5" spans="1:15" ht="15" x14ac:dyDescent="0.2">
      <c r="C5" s="93"/>
      <c r="D5" s="94"/>
      <c r="E5" s="94"/>
      <c r="F5" s="95"/>
      <c r="G5" s="94"/>
      <c r="H5" s="96"/>
      <c r="I5" s="94"/>
      <c r="J5" s="94"/>
      <c r="K5" s="96"/>
      <c r="L5" s="97"/>
      <c r="M5" s="98"/>
      <c r="N5" s="98"/>
      <c r="O5" s="98"/>
    </row>
    <row r="6" spans="1:15" x14ac:dyDescent="0.2">
      <c r="C6" s="99"/>
      <c r="D6" s="100"/>
      <c r="E6" s="100"/>
      <c r="F6" s="99"/>
      <c r="G6" s="100"/>
      <c r="H6" s="101"/>
      <c r="I6" s="100"/>
      <c r="J6" s="100"/>
      <c r="K6" s="101"/>
    </row>
    <row r="7" spans="1:15" ht="42.75" x14ac:dyDescent="0.2">
      <c r="A7" s="40" t="s">
        <v>65</v>
      </c>
      <c r="B7" s="40" t="s">
        <v>95</v>
      </c>
      <c r="C7" s="42" t="s">
        <v>40</v>
      </c>
      <c r="D7" s="41" t="s">
        <v>99</v>
      </c>
      <c r="E7" s="41" t="s">
        <v>100</v>
      </c>
      <c r="F7" s="41" t="s">
        <v>96</v>
      </c>
      <c r="G7" s="41" t="s">
        <v>97</v>
      </c>
      <c r="H7" s="41" t="s">
        <v>98</v>
      </c>
      <c r="I7" s="41" t="s">
        <v>96</v>
      </c>
      <c r="J7" s="41" t="s">
        <v>97</v>
      </c>
      <c r="K7" s="41" t="s">
        <v>98</v>
      </c>
      <c r="L7" s="41" t="s">
        <v>43</v>
      </c>
      <c r="M7" s="51" t="s">
        <v>50</v>
      </c>
      <c r="N7" s="51" t="s">
        <v>41</v>
      </c>
      <c r="O7" s="51" t="s">
        <v>197</v>
      </c>
    </row>
    <row r="8" spans="1:15" ht="15" x14ac:dyDescent="0.25">
      <c r="A8" s="102" t="str">
        <f>A_Stammdaten!A35</f>
        <v>VNB</v>
      </c>
      <c r="B8" s="103" t="str">
        <f>A_Stammdaten!B35</f>
        <v xml:space="preserve"> Bei der NetzID=VNB handelt es sich stets um das originäre Netz des Netzbetreibers.</v>
      </c>
      <c r="C8" s="49">
        <f>SUM(D8:E8)</f>
        <v>0</v>
      </c>
      <c r="D8" s="104">
        <f>SUMIF(D_SAV!$A$5:$A$204,$A8,D_SAV!$U$5:$U$204)</f>
        <v>0</v>
      </c>
      <c r="E8" s="104">
        <f>SUMIFS(D2_WAV!$K$5:$K$54,D2_WAV!$A$5:$A$54,$A8,D2_WAV!$D$5:$D$54,"&gt;2016",D2_WAV!$D$5:$D$54,"&lt;="&amp;A_Stammdaten!$B$9)
-SUMIFS(D2_WAV!$K$5:$K$54,D2_WAV!$A$5:$A$54,$A8,D2_WAV!$B$5:$B$54,"Geschäfts- oder Firmenwert",D2_WAV!$D$5:$D$54,"&gt;2016",D2_WAV!$D$5:$D$54,"&lt;="&amp;A_Stammdaten!$B$9)</f>
        <v>0</v>
      </c>
      <c r="F8" s="104">
        <f>SUMIF(D_SAV!$A$5:$A$204,$A8,D_SAV!$T$5:$T$204)</f>
        <v>0</v>
      </c>
      <c r="G8" s="105">
        <f>SUMIFS(D2_WAV!$J$5:$J$54,D2_WAV!$A$5:$A$54,$A8,D2_WAV!$D$5:$D$54,"&gt;2016",D2_WAV!$D$5:$D$54,"&lt;="&amp;A_Stammdaten!$B$9)
-SUMIFS(D2_WAV!$J$5:$J$54,D2_WAV!$A$5:$A$54,$A8,D2_WAV!$B$5:$B$54,"Geschäfts- oder Firmenwert",D2_WAV!$D$5:$D$54,"&gt;2016",D2_WAV!$D$5:$D$54,"&lt;="&amp;A_Stammdaten!$B$9)
+SUMIFS(D2_WAV!$J$5:$J$54,D2_WAV!$A$5:$A$54,$A8,D2_WAV!$B$5:$B$54,"geleistete Anzahlungen und Anlagen im Bau des Sachanlagevermögens",D2_WAV!$D$5:$D$54,"&lt;=2016")</f>
        <v>0</v>
      </c>
      <c r="H8" s="104">
        <f>SUMIFS(D1_BKZ_NAKB_SoPo!$H$5:$H$54,D1_BKZ_NAKB_SoPo!$A$5:$A$54,$A8)</f>
        <v>0</v>
      </c>
      <c r="I8" s="104">
        <f>SUMIF(D_SAV!$A$5:$A$204,$A8,D_SAV!$V$5:$V$204)</f>
        <v>0</v>
      </c>
      <c r="J8" s="105">
        <f>SUMIFS(D2_WAV!$L$5:$L$54,D2_WAV!$A$5:$A$54,$A8,D2_WAV!$D$5:$D$54,"&gt;2016",D2_WAV!$D$5:$D$54,"&lt;="&amp;A_Stammdaten!$B$9)
-SUMIFS(D2_WAV!$L$5:$L$54,D2_WAV!$A$5:$A$54,$A8,D2_WAV!$B$5:$B$54,"Geschäfts- oder Firmenwert",D2_WAV!$D$5:$D$54,"&gt;2016",D2_WAV!$D$5:$D$54,"&lt;="&amp;A_Stammdaten!$B$9)
+SUMIFS(D2_WAV!$L$5:$L$54,D2_WAV!$A$5:$A$54,$A8,D2_WAV!$B$5:$B$54,"geleistete Anzahlungen und Anlagen im Bau des Sachanlagevermögens",D2_WAV!$D$5:$D$54,"&lt;=2016")</f>
        <v>0</v>
      </c>
      <c r="K8" s="104">
        <f>SUMIFS(D1_BKZ_NAKB_SoPo!$I$5:$I$54,D1_BKZ_NAKB_SoPo!$A$5:$A$54,$A8)</f>
        <v>0</v>
      </c>
      <c r="L8" s="104">
        <f>AVERAGE(SUM(F8:G8,-H8),SUM(I8:J8,-K8))</f>
        <v>0</v>
      </c>
      <c r="M8" s="49">
        <f>$L8*Listen!$H$4</f>
        <v>0</v>
      </c>
      <c r="N8" s="105">
        <f>$L8*0.4*Listen!$H$2*0.035*A_Stammdaten!E35</f>
        <v>0</v>
      </c>
      <c r="O8" s="49">
        <f>SUM(C8,M8:N8)</f>
        <v>0</v>
      </c>
    </row>
    <row r="9" spans="1:15" ht="15" x14ac:dyDescent="0.25">
      <c r="A9" s="102">
        <f>A_Stammdaten!A36</f>
        <v>0</v>
      </c>
      <c r="B9" s="103">
        <f>A_Stammdaten!B36</f>
        <v>0</v>
      </c>
      <c r="C9" s="49">
        <f t="shared" ref="C9:C21" si="1">SUM(D9:E9)</f>
        <v>0</v>
      </c>
      <c r="D9" s="104">
        <f>SUMIF(D_SAV!$A$5:$A$204,$A9,D_SAV!$U$5:$U$204)</f>
        <v>0</v>
      </c>
      <c r="E9" s="104">
        <f>SUMIFS(D2_WAV!$K$5:$K$54,D2_WAV!$A$5:$A$54,$A9,D2_WAV!$D$5:$D$54,"&gt;2016",D2_WAV!$D$5:$D$54,"&lt;="&amp;A_Stammdaten!$B$9)
-SUMIFS(D2_WAV!$K$5:$K$54,D2_WAV!$A$5:$A$54,$A9,D2_WAV!$B$5:$B$54,"Geschäfts- oder Firmenwert",D2_WAV!$D$5:$D$54,"&gt;2016",D2_WAV!$D$5:$D$54,"&lt;="&amp;A_Stammdaten!$B$9)</f>
        <v>0</v>
      </c>
      <c r="F9" s="104">
        <f>SUMIF(D_SAV!$A$5:$A$204,$A9,D_SAV!$T$5:$T$204)</f>
        <v>0</v>
      </c>
      <c r="G9" s="105">
        <f>SUMIFS(D2_WAV!$J$5:$J$54,D2_WAV!$A$5:$A$54,$A9,D2_WAV!$D$5:$D$54,"&gt;2016",D2_WAV!$D$5:$D$54,"&lt;="&amp;A_Stammdaten!$B$9)
-SUMIFS(D2_WAV!$J$5:$J$54,D2_WAV!$A$5:$A$54,$A9,D2_WAV!$B$5:$B$54,"Geschäfts- oder Firmenwert",D2_WAV!$D$5:$D$54,"&gt;2016",D2_WAV!$D$5:$D$54,"&lt;="&amp;A_Stammdaten!$B$9)
+SUMIFS(D2_WAV!$J$5:$J$54,D2_WAV!$A$5:$A$54,$A9,D2_WAV!$B$5:$B$54,"geleistete Anzahlungen und Anlagen im Bau des Sachanlagevermögens",D2_WAV!$D$5:$D$54,"&lt;=2016")</f>
        <v>0</v>
      </c>
      <c r="H9" s="104">
        <f>SUMIFS(D1_BKZ_NAKB_SoPo!$H$5:$H$54,D1_BKZ_NAKB_SoPo!$A$5:$A$54,$A9)</f>
        <v>0</v>
      </c>
      <c r="I9" s="104">
        <f>SUMIF(D_SAV!$A$5:$A$204,$A9,D_SAV!$V$5:$V$204)</f>
        <v>0</v>
      </c>
      <c r="J9" s="105">
        <f>SUMIFS(D2_WAV!$L$5:$L$54,D2_WAV!$A$5:$A$54,$A9,D2_WAV!$D$5:$D$54,"&gt;2016",D2_WAV!$D$5:$D$54,"&lt;="&amp;A_Stammdaten!$B$9)
-SUMIFS(D2_WAV!$L$5:$L$54,D2_WAV!$A$5:$A$54,$A9,D2_WAV!$B$5:$B$54,"Geschäfts- oder Firmenwert",D2_WAV!$D$5:$D$54,"&gt;2016",D2_WAV!$D$5:$D$54,"&lt;="&amp;A_Stammdaten!$B$9)
+SUMIFS(D2_WAV!$L$5:$L$54,D2_WAV!$A$5:$A$54,$A9,D2_WAV!$B$5:$B$54,"geleistete Anzahlungen und Anlagen im Bau des Sachanlagevermögens",D2_WAV!$D$5:$D$54,"&lt;=2016")</f>
        <v>0</v>
      </c>
      <c r="K9" s="104">
        <f>SUMIFS(D1_BKZ_NAKB_SoPo!$I$5:$I$54,D1_BKZ_NAKB_SoPo!$A$5:$A$54,$A9)</f>
        <v>0</v>
      </c>
      <c r="L9" s="104">
        <f t="shared" ref="L9:L21" si="2">AVERAGE(SUM(F9:G9,-H9),SUM(I9:J9,-K9))</f>
        <v>0</v>
      </c>
      <c r="M9" s="49">
        <f>$L9*Listen!$H$4</f>
        <v>0</v>
      </c>
      <c r="N9" s="104">
        <f>$L9*0.4*Listen!$H$2*0.035*A_Stammdaten!E36</f>
        <v>0</v>
      </c>
      <c r="O9" s="49">
        <f t="shared" ref="O9:O21" si="3">SUM(C9,M9:N9)</f>
        <v>0</v>
      </c>
    </row>
    <row r="10" spans="1:15" ht="15" x14ac:dyDescent="0.25">
      <c r="A10" s="102">
        <f>A_Stammdaten!A37</f>
        <v>0</v>
      </c>
      <c r="B10" s="103">
        <f>A_Stammdaten!B37</f>
        <v>0</v>
      </c>
      <c r="C10" s="49">
        <f t="shared" si="1"/>
        <v>0</v>
      </c>
      <c r="D10" s="104">
        <f>SUMIF(D_SAV!$A$5:$A$204,$A10,D_SAV!$U$5:$U$204)</f>
        <v>0</v>
      </c>
      <c r="E10" s="104">
        <f>SUMIFS(D2_WAV!$K$5:$K$54,D2_WAV!$A$5:$A$54,$A10,D2_WAV!$D$5:$D$54,"&gt;2016",D2_WAV!$D$5:$D$54,"&lt;="&amp;A_Stammdaten!$B$9)
-SUMIFS(D2_WAV!$K$5:$K$54,D2_WAV!$A$5:$A$54,$A10,D2_WAV!$B$5:$B$54,"Geschäfts- oder Firmenwert",D2_WAV!$D$5:$D$54,"&gt;2016",D2_WAV!$D$5:$D$54,"&lt;="&amp;A_Stammdaten!$B$9)</f>
        <v>0</v>
      </c>
      <c r="F10" s="104">
        <f>SUMIF(D_SAV!$A$5:$A$204,$A10,D_SAV!$T$5:$T$204)</f>
        <v>0</v>
      </c>
      <c r="G10" s="105">
        <f>SUMIFS(D2_WAV!$J$5:$J$54,D2_WAV!$A$5:$A$54,$A10,D2_WAV!$D$5:$D$54,"&gt;2016",D2_WAV!$D$5:$D$54,"&lt;="&amp;A_Stammdaten!$B$9)
-SUMIFS(D2_WAV!$J$5:$J$54,D2_WAV!$A$5:$A$54,$A10,D2_WAV!$B$5:$B$54,"Geschäfts- oder Firmenwert",D2_WAV!$D$5:$D$54,"&gt;2016",D2_WAV!$D$5:$D$54,"&lt;="&amp;A_Stammdaten!$B$9)
+SUMIFS(D2_WAV!$J$5:$J$54,D2_WAV!$A$5:$A$54,$A10,D2_WAV!$B$5:$B$54,"geleistete Anzahlungen und Anlagen im Bau des Sachanlagevermögens",D2_WAV!$D$5:$D$54,"&lt;=2016")</f>
        <v>0</v>
      </c>
      <c r="H10" s="104">
        <f>SUMIFS(D1_BKZ_NAKB_SoPo!$H$5:$H$54,D1_BKZ_NAKB_SoPo!$A$5:$A$54,$A10)</f>
        <v>0</v>
      </c>
      <c r="I10" s="104">
        <f>SUMIF(D_SAV!$A$5:$A$204,$A10,D_SAV!$V$5:$V$204)</f>
        <v>0</v>
      </c>
      <c r="J10" s="105">
        <f>SUMIFS(D2_WAV!$L$5:$L$54,D2_WAV!$A$5:$A$54,$A10,D2_WAV!$D$5:$D$54,"&gt;2016",D2_WAV!$D$5:$D$54,"&lt;="&amp;A_Stammdaten!$B$9)
-SUMIFS(D2_WAV!$L$5:$L$54,D2_WAV!$A$5:$A$54,$A10,D2_WAV!$B$5:$B$54,"Geschäfts- oder Firmenwert",D2_WAV!$D$5:$D$54,"&gt;2016",D2_WAV!$D$5:$D$54,"&lt;="&amp;A_Stammdaten!$B$9)
+SUMIFS(D2_WAV!$L$5:$L$54,D2_WAV!$A$5:$A$54,$A10,D2_WAV!$B$5:$B$54,"geleistete Anzahlungen und Anlagen im Bau des Sachanlagevermögens",D2_WAV!$D$5:$D$54,"&lt;=2016")</f>
        <v>0</v>
      </c>
      <c r="K10" s="104">
        <f>SUMIFS(D1_BKZ_NAKB_SoPo!$I$5:$I$54,D1_BKZ_NAKB_SoPo!$A$5:$A$54,$A10)</f>
        <v>0</v>
      </c>
      <c r="L10" s="104">
        <f t="shared" si="2"/>
        <v>0</v>
      </c>
      <c r="M10" s="49">
        <f>$L10*Listen!$H$4</f>
        <v>0</v>
      </c>
      <c r="N10" s="104">
        <f>$L10*0.4*Listen!$H$2*0.035*A_Stammdaten!E37</f>
        <v>0</v>
      </c>
      <c r="O10" s="49">
        <f t="shared" si="3"/>
        <v>0</v>
      </c>
    </row>
    <row r="11" spans="1:15" ht="15" x14ac:dyDescent="0.25">
      <c r="A11" s="102">
        <f>A_Stammdaten!A38</f>
        <v>0</v>
      </c>
      <c r="B11" s="103">
        <f>A_Stammdaten!B38</f>
        <v>0</v>
      </c>
      <c r="C11" s="49">
        <f t="shared" si="1"/>
        <v>0</v>
      </c>
      <c r="D11" s="104">
        <f>SUMIF(D_SAV!$A$5:$A$204,$A11,D_SAV!$U$5:$U$204)</f>
        <v>0</v>
      </c>
      <c r="E11" s="104">
        <f>SUMIFS(D2_WAV!$K$5:$K$54,D2_WAV!$A$5:$A$54,$A11,D2_WAV!$D$5:$D$54,"&gt;2016",D2_WAV!$D$5:$D$54,"&lt;="&amp;A_Stammdaten!$B$9)
-SUMIFS(D2_WAV!$K$5:$K$54,D2_WAV!$A$5:$A$54,$A11,D2_WAV!$B$5:$B$54,"Geschäfts- oder Firmenwert",D2_WAV!$D$5:$D$54,"&gt;2016",D2_WAV!$D$5:$D$54,"&lt;="&amp;A_Stammdaten!$B$9)</f>
        <v>0</v>
      </c>
      <c r="F11" s="104">
        <f>SUMIF(D_SAV!$A$5:$A$204,$A11,D_SAV!$T$5:$T$204)</f>
        <v>0</v>
      </c>
      <c r="G11" s="105">
        <f>SUMIFS(D2_WAV!$J$5:$J$54,D2_WAV!$A$5:$A$54,$A11,D2_WAV!$D$5:$D$54,"&gt;2016",D2_WAV!$D$5:$D$54,"&lt;="&amp;A_Stammdaten!$B$9)
-SUMIFS(D2_WAV!$J$5:$J$54,D2_WAV!$A$5:$A$54,$A11,D2_WAV!$B$5:$B$54,"Geschäfts- oder Firmenwert",D2_WAV!$D$5:$D$54,"&gt;2016",D2_WAV!$D$5:$D$54,"&lt;="&amp;A_Stammdaten!$B$9)
+SUMIFS(D2_WAV!$J$5:$J$54,D2_WAV!$A$5:$A$54,$A11,D2_WAV!$B$5:$B$54,"geleistete Anzahlungen und Anlagen im Bau des Sachanlagevermögens",D2_WAV!$D$5:$D$54,"&lt;=2016")</f>
        <v>0</v>
      </c>
      <c r="H11" s="104">
        <f>SUMIFS(D1_BKZ_NAKB_SoPo!$H$5:$H$54,D1_BKZ_NAKB_SoPo!$A$5:$A$54,$A11)</f>
        <v>0</v>
      </c>
      <c r="I11" s="104">
        <f>SUMIF(D_SAV!$A$5:$A$204,$A11,D_SAV!$V$5:$V$204)</f>
        <v>0</v>
      </c>
      <c r="J11" s="105">
        <f>SUMIFS(D2_WAV!$L$5:$L$54,D2_WAV!$A$5:$A$54,$A11,D2_WAV!$D$5:$D$54,"&gt;2016",D2_WAV!$D$5:$D$54,"&lt;="&amp;A_Stammdaten!$B$9)
-SUMIFS(D2_WAV!$L$5:$L$54,D2_WAV!$A$5:$A$54,$A11,D2_WAV!$B$5:$B$54,"Geschäfts- oder Firmenwert",D2_WAV!$D$5:$D$54,"&gt;2016",D2_WAV!$D$5:$D$54,"&lt;="&amp;A_Stammdaten!$B$9)
+SUMIFS(D2_WAV!$L$5:$L$54,D2_WAV!$A$5:$A$54,$A11,D2_WAV!$B$5:$B$54,"geleistete Anzahlungen und Anlagen im Bau des Sachanlagevermögens",D2_WAV!$D$5:$D$54,"&lt;=2016")</f>
        <v>0</v>
      </c>
      <c r="K11" s="104">
        <f>SUMIFS(D1_BKZ_NAKB_SoPo!$I$5:$I$54,D1_BKZ_NAKB_SoPo!$A$5:$A$54,$A11)</f>
        <v>0</v>
      </c>
      <c r="L11" s="104">
        <f t="shared" si="2"/>
        <v>0</v>
      </c>
      <c r="M11" s="49">
        <f>$L11*Listen!$H$4</f>
        <v>0</v>
      </c>
      <c r="N11" s="104">
        <f>$L11*0.4*Listen!$H$2*0.035*A_Stammdaten!E38</f>
        <v>0</v>
      </c>
      <c r="O11" s="49">
        <f t="shared" si="3"/>
        <v>0</v>
      </c>
    </row>
    <row r="12" spans="1:15" ht="15" x14ac:dyDescent="0.25">
      <c r="A12" s="102">
        <f>A_Stammdaten!A39</f>
        <v>0</v>
      </c>
      <c r="B12" s="103">
        <f>A_Stammdaten!B39</f>
        <v>0</v>
      </c>
      <c r="C12" s="49">
        <f t="shared" si="1"/>
        <v>0</v>
      </c>
      <c r="D12" s="104">
        <f>SUMIF(D_SAV!$A$5:$A$204,$A12,D_SAV!$U$5:$U$204)</f>
        <v>0</v>
      </c>
      <c r="E12" s="104">
        <f>SUMIFS(D2_WAV!$K$5:$K$54,D2_WAV!$A$5:$A$54,$A12,D2_WAV!$D$5:$D$54,"&gt;2016",D2_WAV!$D$5:$D$54,"&lt;="&amp;A_Stammdaten!$B$9)
-SUMIFS(D2_WAV!$K$5:$K$54,D2_WAV!$A$5:$A$54,$A12,D2_WAV!$B$5:$B$54,"Geschäfts- oder Firmenwert",D2_WAV!$D$5:$D$54,"&gt;2016",D2_WAV!$D$5:$D$54,"&lt;="&amp;A_Stammdaten!$B$9)</f>
        <v>0</v>
      </c>
      <c r="F12" s="104">
        <f>SUMIF(D_SAV!$A$5:$A$204,$A12,D_SAV!$T$5:$T$204)</f>
        <v>0</v>
      </c>
      <c r="G12" s="105">
        <f>SUMIFS(D2_WAV!$J$5:$J$54,D2_WAV!$A$5:$A$54,$A12,D2_WAV!$D$5:$D$54,"&gt;2016",D2_WAV!$D$5:$D$54,"&lt;="&amp;A_Stammdaten!$B$9)
-SUMIFS(D2_WAV!$J$5:$J$54,D2_WAV!$A$5:$A$54,$A12,D2_WAV!$B$5:$B$54,"Geschäfts- oder Firmenwert",D2_WAV!$D$5:$D$54,"&gt;2016",D2_WAV!$D$5:$D$54,"&lt;="&amp;A_Stammdaten!$B$9)
+SUMIFS(D2_WAV!$J$5:$J$54,D2_WAV!$A$5:$A$54,$A12,D2_WAV!$B$5:$B$54,"geleistete Anzahlungen und Anlagen im Bau des Sachanlagevermögens",D2_WAV!$D$5:$D$54,"&lt;=2016")</f>
        <v>0</v>
      </c>
      <c r="H12" s="104">
        <f>SUMIFS(D1_BKZ_NAKB_SoPo!$H$5:$H$54,D1_BKZ_NAKB_SoPo!$A$5:$A$54,$A12)</f>
        <v>0</v>
      </c>
      <c r="I12" s="104">
        <f>SUMIF(D_SAV!$A$5:$A$204,$A12,D_SAV!$V$5:$V$204)</f>
        <v>0</v>
      </c>
      <c r="J12" s="105">
        <f>SUMIFS(D2_WAV!$L$5:$L$54,D2_WAV!$A$5:$A$54,$A12,D2_WAV!$D$5:$D$54,"&gt;2016",D2_WAV!$D$5:$D$54,"&lt;="&amp;A_Stammdaten!$B$9)
-SUMIFS(D2_WAV!$L$5:$L$54,D2_WAV!$A$5:$A$54,$A12,D2_WAV!$B$5:$B$54,"Geschäfts- oder Firmenwert",D2_WAV!$D$5:$D$54,"&gt;2016",D2_WAV!$D$5:$D$54,"&lt;="&amp;A_Stammdaten!$B$9)
+SUMIFS(D2_WAV!$L$5:$L$54,D2_WAV!$A$5:$A$54,$A12,D2_WAV!$B$5:$B$54,"geleistete Anzahlungen und Anlagen im Bau des Sachanlagevermögens",D2_WAV!$D$5:$D$54,"&lt;=2016")</f>
        <v>0</v>
      </c>
      <c r="K12" s="104">
        <f>SUMIFS(D1_BKZ_NAKB_SoPo!$I$5:$I$54,D1_BKZ_NAKB_SoPo!$A$5:$A$54,$A12)</f>
        <v>0</v>
      </c>
      <c r="L12" s="104">
        <f t="shared" si="2"/>
        <v>0</v>
      </c>
      <c r="M12" s="49">
        <f>$L12*Listen!$H$4</f>
        <v>0</v>
      </c>
      <c r="N12" s="104">
        <f>$L12*0.4*Listen!$H$2*0.035*A_Stammdaten!E39</f>
        <v>0</v>
      </c>
      <c r="O12" s="49">
        <f t="shared" si="3"/>
        <v>0</v>
      </c>
    </row>
    <row r="13" spans="1:15" ht="15" x14ac:dyDescent="0.25">
      <c r="A13" s="102">
        <f>A_Stammdaten!A40</f>
        <v>0</v>
      </c>
      <c r="B13" s="103">
        <f>A_Stammdaten!B40</f>
        <v>0</v>
      </c>
      <c r="C13" s="49">
        <f t="shared" si="1"/>
        <v>0</v>
      </c>
      <c r="D13" s="104">
        <f>SUMIF(D_SAV!$A$5:$A$204,$A13,D_SAV!$U$5:$U$204)</f>
        <v>0</v>
      </c>
      <c r="E13" s="104">
        <f>SUMIFS(D2_WAV!$K$5:$K$54,D2_WAV!$A$5:$A$54,$A13,D2_WAV!$D$5:$D$54,"&gt;2016",D2_WAV!$D$5:$D$54,"&lt;="&amp;A_Stammdaten!$B$9)
-SUMIFS(D2_WAV!$K$5:$K$54,D2_WAV!$A$5:$A$54,$A13,D2_WAV!$B$5:$B$54,"Geschäfts- oder Firmenwert",D2_WAV!$D$5:$D$54,"&gt;2016",D2_WAV!$D$5:$D$54,"&lt;="&amp;A_Stammdaten!$B$9)</f>
        <v>0</v>
      </c>
      <c r="F13" s="104">
        <f>SUMIF(D_SAV!$A$5:$A$204,$A13,D_SAV!$T$5:$T$204)</f>
        <v>0</v>
      </c>
      <c r="G13" s="105">
        <f>SUMIFS(D2_WAV!$J$5:$J$54,D2_WAV!$A$5:$A$54,$A13,D2_WAV!$D$5:$D$54,"&gt;2016",D2_WAV!$D$5:$D$54,"&lt;="&amp;A_Stammdaten!$B$9)
-SUMIFS(D2_WAV!$J$5:$J$54,D2_WAV!$A$5:$A$54,$A13,D2_WAV!$B$5:$B$54,"Geschäfts- oder Firmenwert",D2_WAV!$D$5:$D$54,"&gt;2016",D2_WAV!$D$5:$D$54,"&lt;="&amp;A_Stammdaten!$B$9)
+SUMIFS(D2_WAV!$J$5:$J$54,D2_WAV!$A$5:$A$54,$A13,D2_WAV!$B$5:$B$54,"geleistete Anzahlungen und Anlagen im Bau des Sachanlagevermögens",D2_WAV!$D$5:$D$54,"&lt;=2016")</f>
        <v>0</v>
      </c>
      <c r="H13" s="104">
        <f>SUMIFS(D1_BKZ_NAKB_SoPo!$H$5:$H$54,D1_BKZ_NAKB_SoPo!$A$5:$A$54,$A13)</f>
        <v>0</v>
      </c>
      <c r="I13" s="104">
        <f>SUMIF(D_SAV!$A$5:$A$204,$A13,D_SAV!$V$5:$V$204)</f>
        <v>0</v>
      </c>
      <c r="J13" s="105">
        <f>SUMIFS(D2_WAV!$L$5:$L$54,D2_WAV!$A$5:$A$54,$A13,D2_WAV!$D$5:$D$54,"&gt;2016",D2_WAV!$D$5:$D$54,"&lt;="&amp;A_Stammdaten!$B$9)
-SUMIFS(D2_WAV!$L$5:$L$54,D2_WAV!$A$5:$A$54,$A13,D2_WAV!$B$5:$B$54,"Geschäfts- oder Firmenwert",D2_WAV!$D$5:$D$54,"&gt;2016",D2_WAV!$D$5:$D$54,"&lt;="&amp;A_Stammdaten!$B$9)
+SUMIFS(D2_WAV!$L$5:$L$54,D2_WAV!$A$5:$A$54,$A13,D2_WAV!$B$5:$B$54,"geleistete Anzahlungen und Anlagen im Bau des Sachanlagevermögens",D2_WAV!$D$5:$D$54,"&lt;=2016")</f>
        <v>0</v>
      </c>
      <c r="K13" s="104">
        <f>SUMIFS(D1_BKZ_NAKB_SoPo!$I$5:$I$54,D1_BKZ_NAKB_SoPo!$A$5:$A$54,$A13)</f>
        <v>0</v>
      </c>
      <c r="L13" s="104">
        <f t="shared" si="2"/>
        <v>0</v>
      </c>
      <c r="M13" s="49">
        <f>$L13*Listen!$H$4</f>
        <v>0</v>
      </c>
      <c r="N13" s="104">
        <f>$L13*0.4*Listen!$H$2*0.035*A_Stammdaten!E40</f>
        <v>0</v>
      </c>
      <c r="O13" s="49">
        <f t="shared" si="3"/>
        <v>0</v>
      </c>
    </row>
    <row r="14" spans="1:15" ht="15" x14ac:dyDescent="0.25">
      <c r="A14" s="102">
        <f>A_Stammdaten!A41</f>
        <v>0</v>
      </c>
      <c r="B14" s="103">
        <f>A_Stammdaten!B41</f>
        <v>0</v>
      </c>
      <c r="C14" s="49">
        <f t="shared" si="1"/>
        <v>0</v>
      </c>
      <c r="D14" s="104">
        <f>SUMIF(D_SAV!$A$5:$A$204,$A14,D_SAV!$U$5:$U$204)</f>
        <v>0</v>
      </c>
      <c r="E14" s="104">
        <f>SUMIFS(D2_WAV!$K$5:$K$54,D2_WAV!$A$5:$A$54,$A14,D2_WAV!$D$5:$D$54,"&gt;2016",D2_WAV!$D$5:$D$54,"&lt;="&amp;A_Stammdaten!$B$9)
-SUMIFS(D2_WAV!$K$5:$K$54,D2_WAV!$A$5:$A$54,$A14,D2_WAV!$B$5:$B$54,"Geschäfts- oder Firmenwert",D2_WAV!$D$5:$D$54,"&gt;2016",D2_WAV!$D$5:$D$54,"&lt;="&amp;A_Stammdaten!$B$9)</f>
        <v>0</v>
      </c>
      <c r="F14" s="104">
        <f>SUMIF(D_SAV!$A$5:$A$204,$A14,D_SAV!$T$5:$T$204)</f>
        <v>0</v>
      </c>
      <c r="G14" s="105">
        <f>SUMIFS(D2_WAV!$J$5:$J$54,D2_WAV!$A$5:$A$54,$A14,D2_WAV!$D$5:$D$54,"&gt;2016",D2_WAV!$D$5:$D$54,"&lt;="&amp;A_Stammdaten!$B$9)
-SUMIFS(D2_WAV!$J$5:$J$54,D2_WAV!$A$5:$A$54,$A14,D2_WAV!$B$5:$B$54,"Geschäfts- oder Firmenwert",D2_WAV!$D$5:$D$54,"&gt;2016",D2_WAV!$D$5:$D$54,"&lt;="&amp;A_Stammdaten!$B$9)
+SUMIFS(D2_WAV!$J$5:$J$54,D2_WAV!$A$5:$A$54,$A14,D2_WAV!$B$5:$B$54,"geleistete Anzahlungen und Anlagen im Bau des Sachanlagevermögens",D2_WAV!$D$5:$D$54,"&lt;=2016")</f>
        <v>0</v>
      </c>
      <c r="H14" s="104">
        <f>SUMIFS(D1_BKZ_NAKB_SoPo!$H$5:$H$54,D1_BKZ_NAKB_SoPo!$A$5:$A$54,$A14)</f>
        <v>0</v>
      </c>
      <c r="I14" s="104">
        <f>SUMIF(D_SAV!$A$5:$A$204,$A14,D_SAV!$V$5:$V$204)</f>
        <v>0</v>
      </c>
      <c r="J14" s="105">
        <f>SUMIFS(D2_WAV!$L$5:$L$54,D2_WAV!$A$5:$A$54,$A14,D2_WAV!$D$5:$D$54,"&gt;2016",D2_WAV!$D$5:$D$54,"&lt;="&amp;A_Stammdaten!$B$9)
-SUMIFS(D2_WAV!$L$5:$L$54,D2_WAV!$A$5:$A$54,$A14,D2_WAV!$B$5:$B$54,"Geschäfts- oder Firmenwert",D2_WAV!$D$5:$D$54,"&gt;2016",D2_WAV!$D$5:$D$54,"&lt;="&amp;A_Stammdaten!$B$9)
+SUMIFS(D2_WAV!$L$5:$L$54,D2_WAV!$A$5:$A$54,$A14,D2_WAV!$B$5:$B$54,"geleistete Anzahlungen und Anlagen im Bau des Sachanlagevermögens",D2_WAV!$D$5:$D$54,"&lt;=2016")</f>
        <v>0</v>
      </c>
      <c r="K14" s="104">
        <f>SUMIFS(D1_BKZ_NAKB_SoPo!$I$5:$I$54,D1_BKZ_NAKB_SoPo!$A$5:$A$54,$A14)</f>
        <v>0</v>
      </c>
      <c r="L14" s="104">
        <f t="shared" si="2"/>
        <v>0</v>
      </c>
      <c r="M14" s="49">
        <f>$L14*Listen!$H$4</f>
        <v>0</v>
      </c>
      <c r="N14" s="104">
        <f>$L14*0.4*Listen!$H$2*0.035*A_Stammdaten!E41</f>
        <v>0</v>
      </c>
      <c r="O14" s="49">
        <f t="shared" si="3"/>
        <v>0</v>
      </c>
    </row>
    <row r="15" spans="1:15" ht="15" x14ac:dyDescent="0.25">
      <c r="A15" s="102">
        <f>A_Stammdaten!A42</f>
        <v>0</v>
      </c>
      <c r="B15" s="103">
        <f>A_Stammdaten!B42</f>
        <v>0</v>
      </c>
      <c r="C15" s="49">
        <f t="shared" si="1"/>
        <v>0</v>
      </c>
      <c r="D15" s="104">
        <f>SUMIF(D_SAV!$A$5:$A$204,$A15,D_SAV!$U$5:$U$204)</f>
        <v>0</v>
      </c>
      <c r="E15" s="104">
        <f>SUMIFS(D2_WAV!$K$5:$K$54,D2_WAV!$A$5:$A$54,$A15,D2_WAV!$D$5:$D$54,"&gt;2016",D2_WAV!$D$5:$D$54,"&lt;="&amp;A_Stammdaten!$B$9)
-SUMIFS(D2_WAV!$K$5:$K$54,D2_WAV!$A$5:$A$54,$A15,D2_WAV!$B$5:$B$54,"Geschäfts- oder Firmenwert",D2_WAV!$D$5:$D$54,"&gt;2016",D2_WAV!$D$5:$D$54,"&lt;="&amp;A_Stammdaten!$B$9)</f>
        <v>0</v>
      </c>
      <c r="F15" s="104">
        <f>SUMIF(D_SAV!$A$5:$A$204,$A15,D_SAV!$T$5:$T$204)</f>
        <v>0</v>
      </c>
      <c r="G15" s="105">
        <f>SUMIFS(D2_WAV!$J$5:$J$54,D2_WAV!$A$5:$A$54,$A15,D2_WAV!$D$5:$D$54,"&gt;2016",D2_WAV!$D$5:$D$54,"&lt;="&amp;A_Stammdaten!$B$9)
-SUMIFS(D2_WAV!$J$5:$J$54,D2_WAV!$A$5:$A$54,$A15,D2_WAV!$B$5:$B$54,"Geschäfts- oder Firmenwert",D2_WAV!$D$5:$D$54,"&gt;2016",D2_WAV!$D$5:$D$54,"&lt;="&amp;A_Stammdaten!$B$9)
+SUMIFS(D2_WAV!$J$5:$J$54,D2_WAV!$A$5:$A$54,$A15,D2_WAV!$B$5:$B$54,"geleistete Anzahlungen und Anlagen im Bau des Sachanlagevermögens",D2_WAV!$D$5:$D$54,"&lt;=2016")</f>
        <v>0</v>
      </c>
      <c r="H15" s="104">
        <f>SUMIFS(D1_BKZ_NAKB_SoPo!$H$5:$H$54,D1_BKZ_NAKB_SoPo!$A$5:$A$54,$A15)</f>
        <v>0</v>
      </c>
      <c r="I15" s="104">
        <f>SUMIF(D_SAV!$A$5:$A$204,$A15,D_SAV!$V$5:$V$204)</f>
        <v>0</v>
      </c>
      <c r="J15" s="105">
        <f>SUMIFS(D2_WAV!$L$5:$L$54,D2_WAV!$A$5:$A$54,$A15,D2_WAV!$D$5:$D$54,"&gt;2016",D2_WAV!$D$5:$D$54,"&lt;="&amp;A_Stammdaten!$B$9)
-SUMIFS(D2_WAV!$L$5:$L$54,D2_WAV!$A$5:$A$54,$A15,D2_WAV!$B$5:$B$54,"Geschäfts- oder Firmenwert",D2_WAV!$D$5:$D$54,"&gt;2016",D2_WAV!$D$5:$D$54,"&lt;="&amp;A_Stammdaten!$B$9)
+SUMIFS(D2_WAV!$L$5:$L$54,D2_WAV!$A$5:$A$54,$A15,D2_WAV!$B$5:$B$54,"geleistete Anzahlungen und Anlagen im Bau des Sachanlagevermögens",D2_WAV!$D$5:$D$54,"&lt;=2016")</f>
        <v>0</v>
      </c>
      <c r="K15" s="104">
        <f>SUMIFS(D1_BKZ_NAKB_SoPo!$I$5:$I$54,D1_BKZ_NAKB_SoPo!$A$5:$A$54,$A15)</f>
        <v>0</v>
      </c>
      <c r="L15" s="104">
        <f t="shared" si="2"/>
        <v>0</v>
      </c>
      <c r="M15" s="49">
        <f>$L15*Listen!$H$4</f>
        <v>0</v>
      </c>
      <c r="N15" s="104">
        <f>$L15*0.4*Listen!$H$2*0.035*A_Stammdaten!E42</f>
        <v>0</v>
      </c>
      <c r="O15" s="49">
        <f t="shared" si="3"/>
        <v>0</v>
      </c>
    </row>
    <row r="16" spans="1:15" ht="15" x14ac:dyDescent="0.25">
      <c r="A16" s="102">
        <f>A_Stammdaten!A43</f>
        <v>0</v>
      </c>
      <c r="B16" s="103">
        <f>A_Stammdaten!B43</f>
        <v>0</v>
      </c>
      <c r="C16" s="49">
        <f t="shared" si="1"/>
        <v>0</v>
      </c>
      <c r="D16" s="104">
        <f>SUMIF(D_SAV!$A$5:$A$204,$A16,D_SAV!$U$5:$U$204)</f>
        <v>0</v>
      </c>
      <c r="E16" s="104">
        <f>SUMIFS(D2_WAV!$K$5:$K$54,D2_WAV!$A$5:$A$54,$A16,D2_WAV!$D$5:$D$54,"&gt;2016",D2_WAV!$D$5:$D$54,"&lt;="&amp;A_Stammdaten!$B$9)
-SUMIFS(D2_WAV!$K$5:$K$54,D2_WAV!$A$5:$A$54,$A16,D2_WAV!$B$5:$B$54,"Geschäfts- oder Firmenwert",D2_WAV!$D$5:$D$54,"&gt;2016",D2_WAV!$D$5:$D$54,"&lt;="&amp;A_Stammdaten!$B$9)</f>
        <v>0</v>
      </c>
      <c r="F16" s="104">
        <f>SUMIF(D_SAV!$A$5:$A$204,$A16,D_SAV!$T$5:$T$204)</f>
        <v>0</v>
      </c>
      <c r="G16" s="105">
        <f>SUMIFS(D2_WAV!$J$5:$J$54,D2_WAV!$A$5:$A$54,$A16,D2_WAV!$D$5:$D$54,"&gt;2016",D2_WAV!$D$5:$D$54,"&lt;="&amp;A_Stammdaten!$B$9)
-SUMIFS(D2_WAV!$J$5:$J$54,D2_WAV!$A$5:$A$54,$A16,D2_WAV!$B$5:$B$54,"Geschäfts- oder Firmenwert",D2_WAV!$D$5:$D$54,"&gt;2016",D2_WAV!$D$5:$D$54,"&lt;="&amp;A_Stammdaten!$B$9)
+SUMIFS(D2_WAV!$J$5:$J$54,D2_WAV!$A$5:$A$54,$A16,D2_WAV!$B$5:$B$54,"geleistete Anzahlungen und Anlagen im Bau des Sachanlagevermögens",D2_WAV!$D$5:$D$54,"&lt;=2016")</f>
        <v>0</v>
      </c>
      <c r="H16" s="104">
        <f>SUMIFS(D1_BKZ_NAKB_SoPo!$H$5:$H$54,D1_BKZ_NAKB_SoPo!$A$5:$A$54,$A16)</f>
        <v>0</v>
      </c>
      <c r="I16" s="104">
        <f>SUMIF(D_SAV!$A$5:$A$204,$A16,D_SAV!$V$5:$V$204)</f>
        <v>0</v>
      </c>
      <c r="J16" s="105">
        <f>SUMIFS(D2_WAV!$L$5:$L$54,D2_WAV!$A$5:$A$54,$A16,D2_WAV!$D$5:$D$54,"&gt;2016",D2_WAV!$D$5:$D$54,"&lt;="&amp;A_Stammdaten!$B$9)
-SUMIFS(D2_WAV!$L$5:$L$54,D2_WAV!$A$5:$A$54,$A16,D2_WAV!$B$5:$B$54,"Geschäfts- oder Firmenwert",D2_WAV!$D$5:$D$54,"&gt;2016",D2_WAV!$D$5:$D$54,"&lt;="&amp;A_Stammdaten!$B$9)
+SUMIFS(D2_WAV!$L$5:$L$54,D2_WAV!$A$5:$A$54,$A16,D2_WAV!$B$5:$B$54,"geleistete Anzahlungen und Anlagen im Bau des Sachanlagevermögens",D2_WAV!$D$5:$D$54,"&lt;=2016")</f>
        <v>0</v>
      </c>
      <c r="K16" s="104">
        <f>SUMIFS(D1_BKZ_NAKB_SoPo!$I$5:$I$54,D1_BKZ_NAKB_SoPo!$A$5:$A$54,$A16)</f>
        <v>0</v>
      </c>
      <c r="L16" s="104">
        <f t="shared" si="2"/>
        <v>0</v>
      </c>
      <c r="M16" s="49">
        <f>$L16*Listen!$H$4</f>
        <v>0</v>
      </c>
      <c r="N16" s="104">
        <f>$L16*0.4*Listen!$H$2*0.035*A_Stammdaten!E43</f>
        <v>0</v>
      </c>
      <c r="O16" s="49">
        <f t="shared" si="3"/>
        <v>0</v>
      </c>
    </row>
    <row r="17" spans="1:15" ht="15" x14ac:dyDescent="0.25">
      <c r="A17" s="102">
        <f>A_Stammdaten!A44</f>
        <v>0</v>
      </c>
      <c r="B17" s="103">
        <f>A_Stammdaten!B44</f>
        <v>0</v>
      </c>
      <c r="C17" s="49">
        <f t="shared" si="1"/>
        <v>0</v>
      </c>
      <c r="D17" s="104">
        <f>SUMIF(D_SAV!$A$5:$A$204,$A17,D_SAV!$U$5:$U$204)</f>
        <v>0</v>
      </c>
      <c r="E17" s="104">
        <f>SUMIFS(D2_WAV!$K$5:$K$54,D2_WAV!$A$5:$A$54,$A17,D2_WAV!$D$5:$D$54,"&gt;2016",D2_WAV!$D$5:$D$54,"&lt;="&amp;A_Stammdaten!$B$9)
-SUMIFS(D2_WAV!$K$5:$K$54,D2_WAV!$A$5:$A$54,$A17,D2_WAV!$B$5:$B$54,"Geschäfts- oder Firmenwert",D2_WAV!$D$5:$D$54,"&gt;2016",D2_WAV!$D$5:$D$54,"&lt;="&amp;A_Stammdaten!$B$9)</f>
        <v>0</v>
      </c>
      <c r="F17" s="104">
        <f>SUMIF(D_SAV!$A$5:$A$204,$A17,D_SAV!$T$5:$T$204)</f>
        <v>0</v>
      </c>
      <c r="G17" s="105">
        <f>SUMIFS(D2_WAV!$J$5:$J$54,D2_WAV!$A$5:$A$54,$A17,D2_WAV!$D$5:$D$54,"&gt;2016",D2_WAV!$D$5:$D$54,"&lt;="&amp;A_Stammdaten!$B$9)
-SUMIFS(D2_WAV!$J$5:$J$54,D2_WAV!$A$5:$A$54,$A17,D2_WAV!$B$5:$B$54,"Geschäfts- oder Firmenwert",D2_WAV!$D$5:$D$54,"&gt;2016",D2_WAV!$D$5:$D$54,"&lt;="&amp;A_Stammdaten!$B$9)
+SUMIFS(D2_WAV!$J$5:$J$54,D2_WAV!$A$5:$A$54,$A17,D2_WAV!$B$5:$B$54,"geleistete Anzahlungen und Anlagen im Bau des Sachanlagevermögens",D2_WAV!$D$5:$D$54,"&lt;=2016")</f>
        <v>0</v>
      </c>
      <c r="H17" s="104">
        <f>SUMIFS(D1_BKZ_NAKB_SoPo!$H$5:$H$54,D1_BKZ_NAKB_SoPo!$A$5:$A$54,$A17)</f>
        <v>0</v>
      </c>
      <c r="I17" s="104">
        <f>SUMIF(D_SAV!$A$5:$A$204,$A17,D_SAV!$V$5:$V$204)</f>
        <v>0</v>
      </c>
      <c r="J17" s="105">
        <f>SUMIFS(D2_WAV!$L$5:$L$54,D2_WAV!$A$5:$A$54,$A17,D2_WAV!$D$5:$D$54,"&gt;2016",D2_WAV!$D$5:$D$54,"&lt;="&amp;A_Stammdaten!$B$9)
-SUMIFS(D2_WAV!$L$5:$L$54,D2_WAV!$A$5:$A$54,$A17,D2_WAV!$B$5:$B$54,"Geschäfts- oder Firmenwert",D2_WAV!$D$5:$D$54,"&gt;2016",D2_WAV!$D$5:$D$54,"&lt;="&amp;A_Stammdaten!$B$9)
+SUMIFS(D2_WAV!$L$5:$L$54,D2_WAV!$A$5:$A$54,$A17,D2_WAV!$B$5:$B$54,"geleistete Anzahlungen und Anlagen im Bau des Sachanlagevermögens",D2_WAV!$D$5:$D$54,"&lt;=2016")</f>
        <v>0</v>
      </c>
      <c r="K17" s="104">
        <f>SUMIFS(D1_BKZ_NAKB_SoPo!$I$5:$I$54,D1_BKZ_NAKB_SoPo!$A$5:$A$54,$A17)</f>
        <v>0</v>
      </c>
      <c r="L17" s="104">
        <f t="shared" si="2"/>
        <v>0</v>
      </c>
      <c r="M17" s="49">
        <f>$L17*Listen!$H$4</f>
        <v>0</v>
      </c>
      <c r="N17" s="104">
        <f>$L17*0.4*Listen!$H$2*0.035*A_Stammdaten!E44</f>
        <v>0</v>
      </c>
      <c r="O17" s="49">
        <f t="shared" si="3"/>
        <v>0</v>
      </c>
    </row>
    <row r="18" spans="1:15" ht="15" x14ac:dyDescent="0.25">
      <c r="A18" s="102">
        <f>A_Stammdaten!A45</f>
        <v>0</v>
      </c>
      <c r="B18" s="103">
        <f>A_Stammdaten!B45</f>
        <v>0</v>
      </c>
      <c r="C18" s="49">
        <f t="shared" si="1"/>
        <v>0</v>
      </c>
      <c r="D18" s="104">
        <f>SUMIF(D_SAV!$A$5:$A$204,$A18,D_SAV!$U$5:$U$204)</f>
        <v>0</v>
      </c>
      <c r="E18" s="104">
        <f>SUMIFS(D2_WAV!$K$5:$K$54,D2_WAV!$A$5:$A$54,$A18,D2_WAV!$D$5:$D$54,"&gt;2016",D2_WAV!$D$5:$D$54,"&lt;="&amp;A_Stammdaten!$B$9)
-SUMIFS(D2_WAV!$K$5:$K$54,D2_WAV!$A$5:$A$54,$A18,D2_WAV!$B$5:$B$54,"Geschäfts- oder Firmenwert",D2_WAV!$D$5:$D$54,"&gt;2016",D2_WAV!$D$5:$D$54,"&lt;="&amp;A_Stammdaten!$B$9)</f>
        <v>0</v>
      </c>
      <c r="F18" s="104">
        <f>SUMIF(D_SAV!$A$5:$A$204,$A18,D_SAV!$T$5:$T$204)</f>
        <v>0</v>
      </c>
      <c r="G18" s="105">
        <f>SUMIFS(D2_WAV!$J$5:$J$54,D2_WAV!$A$5:$A$54,$A18,D2_WAV!$D$5:$D$54,"&gt;2016",D2_WAV!$D$5:$D$54,"&lt;="&amp;A_Stammdaten!$B$9)
-SUMIFS(D2_WAV!$J$5:$J$54,D2_WAV!$A$5:$A$54,$A18,D2_WAV!$B$5:$B$54,"Geschäfts- oder Firmenwert",D2_WAV!$D$5:$D$54,"&gt;2016",D2_WAV!$D$5:$D$54,"&lt;="&amp;A_Stammdaten!$B$9)
+SUMIFS(D2_WAV!$J$5:$J$54,D2_WAV!$A$5:$A$54,$A18,D2_WAV!$B$5:$B$54,"geleistete Anzahlungen und Anlagen im Bau des Sachanlagevermögens",D2_WAV!$D$5:$D$54,"&lt;=2016")</f>
        <v>0</v>
      </c>
      <c r="H18" s="104">
        <f>SUMIFS(D1_BKZ_NAKB_SoPo!$H$5:$H$54,D1_BKZ_NAKB_SoPo!$A$5:$A$54,$A18)</f>
        <v>0</v>
      </c>
      <c r="I18" s="104">
        <f>SUMIF(D_SAV!$A$5:$A$204,$A18,D_SAV!$V$5:$V$204)</f>
        <v>0</v>
      </c>
      <c r="J18" s="105">
        <f>SUMIFS(D2_WAV!$L$5:$L$54,D2_WAV!$A$5:$A$54,$A18,D2_WAV!$D$5:$D$54,"&gt;2016",D2_WAV!$D$5:$D$54,"&lt;="&amp;A_Stammdaten!$B$9)
-SUMIFS(D2_WAV!$L$5:$L$54,D2_WAV!$A$5:$A$54,$A18,D2_WAV!$B$5:$B$54,"Geschäfts- oder Firmenwert",D2_WAV!$D$5:$D$54,"&gt;2016",D2_WAV!$D$5:$D$54,"&lt;="&amp;A_Stammdaten!$B$9)
+SUMIFS(D2_WAV!$L$5:$L$54,D2_WAV!$A$5:$A$54,$A18,D2_WAV!$B$5:$B$54,"geleistete Anzahlungen und Anlagen im Bau des Sachanlagevermögens",D2_WAV!$D$5:$D$54,"&lt;=2016")</f>
        <v>0</v>
      </c>
      <c r="K18" s="104">
        <f>SUMIFS(D1_BKZ_NAKB_SoPo!$I$5:$I$54,D1_BKZ_NAKB_SoPo!$A$5:$A$54,$A18)</f>
        <v>0</v>
      </c>
      <c r="L18" s="104">
        <f t="shared" si="2"/>
        <v>0</v>
      </c>
      <c r="M18" s="49">
        <f>$L18*Listen!$H$4</f>
        <v>0</v>
      </c>
      <c r="N18" s="104">
        <f>$L18*0.4*Listen!$H$2*0.035*A_Stammdaten!E45</f>
        <v>0</v>
      </c>
      <c r="O18" s="49">
        <f t="shared" si="3"/>
        <v>0</v>
      </c>
    </row>
    <row r="19" spans="1:15" ht="15" x14ac:dyDescent="0.25">
      <c r="A19" s="102">
        <f>A_Stammdaten!A46</f>
        <v>0</v>
      </c>
      <c r="B19" s="103">
        <f>A_Stammdaten!B46</f>
        <v>0</v>
      </c>
      <c r="C19" s="49">
        <f t="shared" si="1"/>
        <v>0</v>
      </c>
      <c r="D19" s="104">
        <f>SUMIF(D_SAV!$A$5:$A$204,$A19,D_SAV!$U$5:$U$204)</f>
        <v>0</v>
      </c>
      <c r="E19" s="104">
        <f>SUMIFS(D2_WAV!$K$5:$K$54,D2_WAV!$A$5:$A$54,$A19,D2_WAV!$D$5:$D$54,"&gt;2016",D2_WAV!$D$5:$D$54,"&lt;="&amp;A_Stammdaten!$B$9)
-SUMIFS(D2_WAV!$K$5:$K$54,D2_WAV!$A$5:$A$54,$A19,D2_WAV!$B$5:$B$54,"Geschäfts- oder Firmenwert",D2_WAV!$D$5:$D$54,"&gt;2016",D2_WAV!$D$5:$D$54,"&lt;="&amp;A_Stammdaten!$B$9)</f>
        <v>0</v>
      </c>
      <c r="F19" s="104">
        <f>SUMIF(D_SAV!$A$5:$A$204,$A19,D_SAV!$T$5:$T$204)</f>
        <v>0</v>
      </c>
      <c r="G19" s="105">
        <f>SUMIFS(D2_WAV!$J$5:$J$54,D2_WAV!$A$5:$A$54,$A19,D2_WAV!$D$5:$D$54,"&gt;2016",D2_WAV!$D$5:$D$54,"&lt;="&amp;A_Stammdaten!$B$9)
-SUMIFS(D2_WAV!$J$5:$J$54,D2_WAV!$A$5:$A$54,$A19,D2_WAV!$B$5:$B$54,"Geschäfts- oder Firmenwert",D2_WAV!$D$5:$D$54,"&gt;2016",D2_WAV!$D$5:$D$54,"&lt;="&amp;A_Stammdaten!$B$9)
+SUMIFS(D2_WAV!$J$5:$J$54,D2_WAV!$A$5:$A$54,$A19,D2_WAV!$B$5:$B$54,"geleistete Anzahlungen und Anlagen im Bau des Sachanlagevermögens",D2_WAV!$D$5:$D$54,"&lt;=2016")</f>
        <v>0</v>
      </c>
      <c r="H19" s="104">
        <f>SUMIFS(D1_BKZ_NAKB_SoPo!$H$5:$H$54,D1_BKZ_NAKB_SoPo!$A$5:$A$54,$A19)</f>
        <v>0</v>
      </c>
      <c r="I19" s="104">
        <f>SUMIF(D_SAV!$A$5:$A$204,$A19,D_SAV!$V$5:$V$204)</f>
        <v>0</v>
      </c>
      <c r="J19" s="105">
        <f>SUMIFS(D2_WAV!$L$5:$L$54,D2_WAV!$A$5:$A$54,$A19,D2_WAV!$D$5:$D$54,"&gt;2016",D2_WAV!$D$5:$D$54,"&lt;="&amp;A_Stammdaten!$B$9)
-SUMIFS(D2_WAV!$L$5:$L$54,D2_WAV!$A$5:$A$54,$A19,D2_WAV!$B$5:$B$54,"Geschäfts- oder Firmenwert",D2_WAV!$D$5:$D$54,"&gt;2016",D2_WAV!$D$5:$D$54,"&lt;="&amp;A_Stammdaten!$B$9)
+SUMIFS(D2_WAV!$L$5:$L$54,D2_WAV!$A$5:$A$54,$A19,D2_WAV!$B$5:$B$54,"geleistete Anzahlungen und Anlagen im Bau des Sachanlagevermögens",D2_WAV!$D$5:$D$54,"&lt;=2016")</f>
        <v>0</v>
      </c>
      <c r="K19" s="104">
        <f>SUMIFS(D1_BKZ_NAKB_SoPo!$I$5:$I$54,D1_BKZ_NAKB_SoPo!$A$5:$A$54,$A19)</f>
        <v>0</v>
      </c>
      <c r="L19" s="104">
        <f t="shared" si="2"/>
        <v>0</v>
      </c>
      <c r="M19" s="49">
        <f>$L19*Listen!$H$4</f>
        <v>0</v>
      </c>
      <c r="N19" s="104">
        <f>$L19*0.4*Listen!$H$2*0.035*A_Stammdaten!E46</f>
        <v>0</v>
      </c>
      <c r="O19" s="49">
        <f t="shared" si="3"/>
        <v>0</v>
      </c>
    </row>
    <row r="20" spans="1:15" ht="15" x14ac:dyDescent="0.25">
      <c r="A20" s="102">
        <f>A_Stammdaten!A47</f>
        <v>0</v>
      </c>
      <c r="B20" s="103">
        <f>A_Stammdaten!B47</f>
        <v>0</v>
      </c>
      <c r="C20" s="49">
        <f t="shared" si="1"/>
        <v>0</v>
      </c>
      <c r="D20" s="104">
        <f>SUMIF(D_SAV!$A$5:$A$204,$A20,D_SAV!$U$5:$U$204)</f>
        <v>0</v>
      </c>
      <c r="E20" s="104">
        <f>SUMIFS(D2_WAV!$K$5:$K$54,D2_WAV!$A$5:$A$54,$A20,D2_WAV!$D$5:$D$54,"&gt;2016",D2_WAV!$D$5:$D$54,"&lt;="&amp;A_Stammdaten!$B$9)
-SUMIFS(D2_WAV!$K$5:$K$54,D2_WAV!$A$5:$A$54,$A20,D2_WAV!$B$5:$B$54,"Geschäfts- oder Firmenwert",D2_WAV!$D$5:$D$54,"&gt;2016",D2_WAV!$D$5:$D$54,"&lt;="&amp;A_Stammdaten!$B$9)</f>
        <v>0</v>
      </c>
      <c r="F20" s="104">
        <f>SUMIF(D_SAV!$A$5:$A$204,$A20,D_SAV!$T$5:$T$204)</f>
        <v>0</v>
      </c>
      <c r="G20" s="105">
        <f>SUMIFS(D2_WAV!$J$5:$J$54,D2_WAV!$A$5:$A$54,$A20,D2_WAV!$D$5:$D$54,"&gt;2016",D2_WAV!$D$5:$D$54,"&lt;="&amp;A_Stammdaten!$B$9)
-SUMIFS(D2_WAV!$J$5:$J$54,D2_WAV!$A$5:$A$54,$A20,D2_WAV!$B$5:$B$54,"Geschäfts- oder Firmenwert",D2_WAV!$D$5:$D$54,"&gt;2016",D2_WAV!$D$5:$D$54,"&lt;="&amp;A_Stammdaten!$B$9)
+SUMIFS(D2_WAV!$J$5:$J$54,D2_WAV!$A$5:$A$54,$A20,D2_WAV!$B$5:$B$54,"geleistete Anzahlungen und Anlagen im Bau des Sachanlagevermögens",D2_WAV!$D$5:$D$54,"&lt;=2016")</f>
        <v>0</v>
      </c>
      <c r="H20" s="104">
        <f>SUMIFS(D1_BKZ_NAKB_SoPo!$H$5:$H$54,D1_BKZ_NAKB_SoPo!$A$5:$A$54,$A20)</f>
        <v>0</v>
      </c>
      <c r="I20" s="104">
        <f>SUMIF(D_SAV!$A$5:$A$204,$A20,D_SAV!$V$5:$V$204)</f>
        <v>0</v>
      </c>
      <c r="J20" s="105">
        <f>SUMIFS(D2_WAV!$L$5:$L$54,D2_WAV!$A$5:$A$54,$A20,D2_WAV!$D$5:$D$54,"&gt;2016",D2_WAV!$D$5:$D$54,"&lt;="&amp;A_Stammdaten!$B$9)
-SUMIFS(D2_WAV!$L$5:$L$54,D2_WAV!$A$5:$A$54,$A20,D2_WAV!$B$5:$B$54,"Geschäfts- oder Firmenwert",D2_WAV!$D$5:$D$54,"&gt;2016",D2_WAV!$D$5:$D$54,"&lt;="&amp;A_Stammdaten!$B$9)
+SUMIFS(D2_WAV!$L$5:$L$54,D2_WAV!$A$5:$A$54,$A20,D2_WAV!$B$5:$B$54,"geleistete Anzahlungen und Anlagen im Bau des Sachanlagevermögens",D2_WAV!$D$5:$D$54,"&lt;=2016")</f>
        <v>0</v>
      </c>
      <c r="K20" s="104">
        <f>SUMIFS(D1_BKZ_NAKB_SoPo!$I$5:$I$54,D1_BKZ_NAKB_SoPo!$A$5:$A$54,$A20)</f>
        <v>0</v>
      </c>
      <c r="L20" s="104">
        <f t="shared" si="2"/>
        <v>0</v>
      </c>
      <c r="M20" s="49">
        <f>$L20*Listen!$H$4</f>
        <v>0</v>
      </c>
      <c r="N20" s="104">
        <f>$L20*0.4*Listen!$H$2*0.035*A_Stammdaten!E47</f>
        <v>0</v>
      </c>
      <c r="O20" s="49">
        <f t="shared" si="3"/>
        <v>0</v>
      </c>
    </row>
    <row r="21" spans="1:15" ht="15" x14ac:dyDescent="0.25">
      <c r="A21" s="102">
        <f>A_Stammdaten!A48</f>
        <v>0</v>
      </c>
      <c r="B21" s="103">
        <f>A_Stammdaten!B48</f>
        <v>0</v>
      </c>
      <c r="C21" s="49">
        <f t="shared" si="1"/>
        <v>0</v>
      </c>
      <c r="D21" s="104">
        <f>SUMIF(D_SAV!$A$5:$A$204,$A21,D_SAV!$U$5:$U$204)</f>
        <v>0</v>
      </c>
      <c r="E21" s="104">
        <f>SUMIFS(D2_WAV!$K$5:$K$54,D2_WAV!$A$5:$A$54,$A21,D2_WAV!$D$5:$D$54,"&gt;2016",D2_WAV!$D$5:$D$54,"&lt;="&amp;A_Stammdaten!$B$9)
-SUMIFS(D2_WAV!$K$5:$K$54,D2_WAV!$A$5:$A$54,$A21,D2_WAV!$B$5:$B$54,"Geschäfts- oder Firmenwert",D2_WAV!$D$5:$D$54,"&gt;2016",D2_WAV!$D$5:$D$54,"&lt;="&amp;A_Stammdaten!$B$9)</f>
        <v>0</v>
      </c>
      <c r="F21" s="104">
        <f>SUMIF(D_SAV!$A$5:$A$204,$A21,D_SAV!$T$5:$T$204)</f>
        <v>0</v>
      </c>
      <c r="G21" s="105">
        <f>SUMIFS(D2_WAV!$J$5:$J$54,D2_WAV!$A$5:$A$54,$A21,D2_WAV!$D$5:$D$54,"&gt;2016",D2_WAV!$D$5:$D$54,"&lt;="&amp;A_Stammdaten!$B$9)
-SUMIFS(D2_WAV!$J$5:$J$54,D2_WAV!$A$5:$A$54,$A21,D2_WAV!$B$5:$B$54,"Geschäfts- oder Firmenwert",D2_WAV!$D$5:$D$54,"&gt;2016",D2_WAV!$D$5:$D$54,"&lt;="&amp;A_Stammdaten!$B$9)
+SUMIFS(D2_WAV!$J$5:$J$54,D2_WAV!$A$5:$A$54,$A21,D2_WAV!$B$5:$B$54,"geleistete Anzahlungen und Anlagen im Bau des Sachanlagevermögens",D2_WAV!$D$5:$D$54,"&lt;=2016")</f>
        <v>0</v>
      </c>
      <c r="H21" s="104">
        <f>SUMIFS(D1_BKZ_NAKB_SoPo!$H$5:$H$54,D1_BKZ_NAKB_SoPo!$A$5:$A$54,$A21)</f>
        <v>0</v>
      </c>
      <c r="I21" s="104">
        <f>SUMIF(D_SAV!$A$5:$A$204,$A21,D_SAV!$V$5:$V$204)</f>
        <v>0</v>
      </c>
      <c r="J21" s="105">
        <f>SUMIFS(D2_WAV!$L$5:$L$54,D2_WAV!$A$5:$A$54,$A21,D2_WAV!$D$5:$D$54,"&gt;2016",D2_WAV!$D$5:$D$54,"&lt;="&amp;A_Stammdaten!$B$9)
-SUMIFS(D2_WAV!$L$5:$L$54,D2_WAV!$A$5:$A$54,$A21,D2_WAV!$B$5:$B$54,"Geschäfts- oder Firmenwert",D2_WAV!$D$5:$D$54,"&gt;2016",D2_WAV!$D$5:$D$54,"&lt;="&amp;A_Stammdaten!$B$9)
+SUMIFS(D2_WAV!$L$5:$L$54,D2_WAV!$A$5:$A$54,$A21,D2_WAV!$B$5:$B$54,"geleistete Anzahlungen und Anlagen im Bau des Sachanlagevermögens",D2_WAV!$D$5:$D$54,"&lt;=2016")</f>
        <v>0</v>
      </c>
      <c r="K21" s="104">
        <f>SUMIFS(D1_BKZ_NAKB_SoPo!$I$5:$I$54,D1_BKZ_NAKB_SoPo!$A$5:$A$54,$A21)</f>
        <v>0</v>
      </c>
      <c r="L21" s="104">
        <f t="shared" si="2"/>
        <v>0</v>
      </c>
      <c r="M21" s="49">
        <f>$L21*Listen!$H$4</f>
        <v>0</v>
      </c>
      <c r="N21" s="104">
        <f>$L21*0.4*Listen!$H$2*0.035*A_Stammdaten!E48</f>
        <v>0</v>
      </c>
      <c r="O21" s="49">
        <f t="shared" si="3"/>
        <v>0</v>
      </c>
    </row>
    <row r="22" spans="1:15" ht="15" x14ac:dyDescent="0.25">
      <c r="A22" s="102">
        <f>A_Stammdaten!A49</f>
        <v>0</v>
      </c>
      <c r="B22" s="103">
        <f>A_Stammdaten!B49</f>
        <v>0</v>
      </c>
      <c r="C22" s="49">
        <f t="shared" ref="C22:C85" si="4">SUM(D22:E22)</f>
        <v>0</v>
      </c>
      <c r="D22" s="104">
        <f>SUMIF(D_SAV!$A$5:$A$204,$A22,D_SAV!$U$5:$U$204)</f>
        <v>0</v>
      </c>
      <c r="E22" s="104">
        <f>SUMIFS(D2_WAV!$K$5:$K$54,D2_WAV!$A$5:$A$54,$A22,D2_WAV!$D$5:$D$54,"&gt;2016",D2_WAV!$D$5:$D$54,"&lt;="&amp;A_Stammdaten!$B$9)
-SUMIFS(D2_WAV!$K$5:$K$54,D2_WAV!$A$5:$A$54,$A22,D2_WAV!$B$5:$B$54,"Geschäfts- oder Firmenwert",D2_WAV!$D$5:$D$54,"&gt;2016",D2_WAV!$D$5:$D$54,"&lt;="&amp;A_Stammdaten!$B$9)</f>
        <v>0</v>
      </c>
      <c r="F22" s="104">
        <f>SUMIF(D_SAV!$A$5:$A$204,$A22,D_SAV!$T$5:$T$204)</f>
        <v>0</v>
      </c>
      <c r="G22" s="105">
        <f>SUMIFS(D2_WAV!$J$5:$J$54,D2_WAV!$A$5:$A$54,$A22,D2_WAV!$D$5:$D$54,"&gt;2016",D2_WAV!$D$5:$D$54,"&lt;="&amp;A_Stammdaten!$B$9)
-SUMIFS(D2_WAV!$J$5:$J$54,D2_WAV!$A$5:$A$54,$A22,D2_WAV!$B$5:$B$54,"Geschäfts- oder Firmenwert",D2_WAV!$D$5:$D$54,"&gt;2016",D2_WAV!$D$5:$D$54,"&lt;="&amp;A_Stammdaten!$B$9)
+SUMIFS(D2_WAV!$J$5:$J$54,D2_WAV!$A$5:$A$54,$A22,D2_WAV!$B$5:$B$54,"geleistete Anzahlungen und Anlagen im Bau des Sachanlagevermögens",D2_WAV!$D$5:$D$54,"&lt;=2016")</f>
        <v>0</v>
      </c>
      <c r="H22" s="104">
        <f>SUMIFS(D1_BKZ_NAKB_SoPo!$H$5:$H$54,D1_BKZ_NAKB_SoPo!$A$5:$A$54,$A22)</f>
        <v>0</v>
      </c>
      <c r="I22" s="104">
        <f>SUMIF(D_SAV!$A$5:$A$204,$A22,D_SAV!$V$5:$V$204)</f>
        <v>0</v>
      </c>
      <c r="J22" s="105">
        <f>SUMIFS(D2_WAV!$L$5:$L$54,D2_WAV!$A$5:$A$54,$A22,D2_WAV!$D$5:$D$54,"&gt;2016",D2_WAV!$D$5:$D$54,"&lt;="&amp;A_Stammdaten!$B$9)
-SUMIFS(D2_WAV!$L$5:$L$54,D2_WAV!$A$5:$A$54,$A22,D2_WAV!$B$5:$B$54,"Geschäfts- oder Firmenwert",D2_WAV!$D$5:$D$54,"&gt;2016",D2_WAV!$D$5:$D$54,"&lt;="&amp;A_Stammdaten!$B$9)
+SUMIFS(D2_WAV!$L$5:$L$54,D2_WAV!$A$5:$A$54,$A22,D2_WAV!$B$5:$B$54,"geleistete Anzahlungen und Anlagen im Bau des Sachanlagevermögens",D2_WAV!$D$5:$D$54,"&lt;=2016")</f>
        <v>0</v>
      </c>
      <c r="K22" s="104">
        <f>SUMIFS(D1_BKZ_NAKB_SoPo!$I$5:$I$54,D1_BKZ_NAKB_SoPo!$A$5:$A$54,$A22)</f>
        <v>0</v>
      </c>
      <c r="L22" s="104">
        <f t="shared" ref="L22:L85" si="5">AVERAGE(SUM(F22:G22,-H22),SUM(I22:J22,-K22))</f>
        <v>0</v>
      </c>
      <c r="M22" s="49">
        <f>$L22*Listen!$H$4</f>
        <v>0</v>
      </c>
      <c r="N22" s="104">
        <f>$L22*0.4*Listen!$H$2*0.035*A_Stammdaten!E49</f>
        <v>0</v>
      </c>
      <c r="O22" s="49">
        <f t="shared" ref="O22:O85" si="6">SUM(C22,M22:N22)</f>
        <v>0</v>
      </c>
    </row>
    <row r="23" spans="1:15" ht="15" x14ac:dyDescent="0.25">
      <c r="A23" s="102">
        <f>A_Stammdaten!A50</f>
        <v>0</v>
      </c>
      <c r="B23" s="103">
        <f>A_Stammdaten!B50</f>
        <v>0</v>
      </c>
      <c r="C23" s="49">
        <f t="shared" si="4"/>
        <v>0</v>
      </c>
      <c r="D23" s="104">
        <f>SUMIF(D_SAV!$A$5:$A$204,$A23,D_SAV!$U$5:$U$204)</f>
        <v>0</v>
      </c>
      <c r="E23" s="104">
        <f>SUMIFS(D2_WAV!$K$5:$K$54,D2_WAV!$A$5:$A$54,$A23,D2_WAV!$D$5:$D$54,"&gt;2016",D2_WAV!$D$5:$D$54,"&lt;="&amp;A_Stammdaten!$B$9)
-SUMIFS(D2_WAV!$K$5:$K$54,D2_WAV!$A$5:$A$54,$A23,D2_WAV!$B$5:$B$54,"Geschäfts- oder Firmenwert",D2_WAV!$D$5:$D$54,"&gt;2016",D2_WAV!$D$5:$D$54,"&lt;="&amp;A_Stammdaten!$B$9)</f>
        <v>0</v>
      </c>
      <c r="F23" s="104">
        <f>SUMIF(D_SAV!$A$5:$A$204,$A23,D_SAV!$T$5:$T$204)</f>
        <v>0</v>
      </c>
      <c r="G23" s="105">
        <f>SUMIFS(D2_WAV!$J$5:$J$54,D2_WAV!$A$5:$A$54,$A23,D2_WAV!$D$5:$D$54,"&gt;2016",D2_WAV!$D$5:$D$54,"&lt;="&amp;A_Stammdaten!$B$9)
-SUMIFS(D2_WAV!$J$5:$J$54,D2_WAV!$A$5:$A$54,$A23,D2_WAV!$B$5:$B$54,"Geschäfts- oder Firmenwert",D2_WAV!$D$5:$D$54,"&gt;2016",D2_WAV!$D$5:$D$54,"&lt;="&amp;A_Stammdaten!$B$9)
+SUMIFS(D2_WAV!$J$5:$J$54,D2_WAV!$A$5:$A$54,$A23,D2_WAV!$B$5:$B$54,"geleistete Anzahlungen und Anlagen im Bau des Sachanlagevermögens",D2_WAV!$D$5:$D$54,"&lt;=2016")</f>
        <v>0</v>
      </c>
      <c r="H23" s="104">
        <f>SUMIFS(D1_BKZ_NAKB_SoPo!$H$5:$H$54,D1_BKZ_NAKB_SoPo!$A$5:$A$54,$A23)</f>
        <v>0</v>
      </c>
      <c r="I23" s="104">
        <f>SUMIF(D_SAV!$A$5:$A$204,$A23,D_SAV!$V$5:$V$204)</f>
        <v>0</v>
      </c>
      <c r="J23" s="105">
        <f>SUMIFS(D2_WAV!$L$5:$L$54,D2_WAV!$A$5:$A$54,$A23,D2_WAV!$D$5:$D$54,"&gt;2016",D2_WAV!$D$5:$D$54,"&lt;="&amp;A_Stammdaten!$B$9)
-SUMIFS(D2_WAV!$L$5:$L$54,D2_WAV!$A$5:$A$54,$A23,D2_WAV!$B$5:$B$54,"Geschäfts- oder Firmenwert",D2_WAV!$D$5:$D$54,"&gt;2016",D2_WAV!$D$5:$D$54,"&lt;="&amp;A_Stammdaten!$B$9)
+SUMIFS(D2_WAV!$L$5:$L$54,D2_WAV!$A$5:$A$54,$A23,D2_WAV!$B$5:$B$54,"geleistete Anzahlungen und Anlagen im Bau des Sachanlagevermögens",D2_WAV!$D$5:$D$54,"&lt;=2016")</f>
        <v>0</v>
      </c>
      <c r="K23" s="104">
        <f>SUMIFS(D1_BKZ_NAKB_SoPo!$I$5:$I$54,D1_BKZ_NAKB_SoPo!$A$5:$A$54,$A23)</f>
        <v>0</v>
      </c>
      <c r="L23" s="104">
        <f t="shared" si="5"/>
        <v>0</v>
      </c>
      <c r="M23" s="49">
        <f>$L23*Listen!$H$4</f>
        <v>0</v>
      </c>
      <c r="N23" s="104">
        <f>$L23*0.4*Listen!$H$2*0.035*A_Stammdaten!E50</f>
        <v>0</v>
      </c>
      <c r="O23" s="49">
        <f t="shared" si="6"/>
        <v>0</v>
      </c>
    </row>
    <row r="24" spans="1:15" ht="15" x14ac:dyDescent="0.25">
      <c r="A24" s="102">
        <f>A_Stammdaten!A51</f>
        <v>0</v>
      </c>
      <c r="B24" s="103">
        <f>A_Stammdaten!B51</f>
        <v>0</v>
      </c>
      <c r="C24" s="49">
        <f t="shared" si="4"/>
        <v>0</v>
      </c>
      <c r="D24" s="104">
        <f>SUMIF(D_SAV!$A$5:$A$204,$A24,D_SAV!$U$5:$U$204)</f>
        <v>0</v>
      </c>
      <c r="E24" s="104">
        <f>SUMIFS(D2_WAV!$K$5:$K$54,D2_WAV!$A$5:$A$54,$A24,D2_WAV!$D$5:$D$54,"&gt;2016",D2_WAV!$D$5:$D$54,"&lt;="&amp;A_Stammdaten!$B$9)
-SUMIFS(D2_WAV!$K$5:$K$54,D2_WAV!$A$5:$A$54,$A24,D2_WAV!$B$5:$B$54,"Geschäfts- oder Firmenwert",D2_WAV!$D$5:$D$54,"&gt;2016",D2_WAV!$D$5:$D$54,"&lt;="&amp;A_Stammdaten!$B$9)</f>
        <v>0</v>
      </c>
      <c r="F24" s="104">
        <f>SUMIF(D_SAV!$A$5:$A$204,$A24,D_SAV!$T$5:$T$204)</f>
        <v>0</v>
      </c>
      <c r="G24" s="105">
        <f>SUMIFS(D2_WAV!$J$5:$J$54,D2_WAV!$A$5:$A$54,$A24,D2_WAV!$D$5:$D$54,"&gt;2016",D2_WAV!$D$5:$D$54,"&lt;="&amp;A_Stammdaten!$B$9)
-SUMIFS(D2_WAV!$J$5:$J$54,D2_WAV!$A$5:$A$54,$A24,D2_WAV!$B$5:$B$54,"Geschäfts- oder Firmenwert",D2_WAV!$D$5:$D$54,"&gt;2016",D2_WAV!$D$5:$D$54,"&lt;="&amp;A_Stammdaten!$B$9)
+SUMIFS(D2_WAV!$J$5:$J$54,D2_WAV!$A$5:$A$54,$A24,D2_WAV!$B$5:$B$54,"geleistete Anzahlungen und Anlagen im Bau des Sachanlagevermögens",D2_WAV!$D$5:$D$54,"&lt;=2016")</f>
        <v>0</v>
      </c>
      <c r="H24" s="104">
        <f>SUMIFS(D1_BKZ_NAKB_SoPo!$H$5:$H$54,D1_BKZ_NAKB_SoPo!$A$5:$A$54,$A24)</f>
        <v>0</v>
      </c>
      <c r="I24" s="104">
        <f>SUMIF(D_SAV!$A$5:$A$204,$A24,D_SAV!$V$5:$V$204)</f>
        <v>0</v>
      </c>
      <c r="J24" s="105">
        <f>SUMIFS(D2_WAV!$L$5:$L$54,D2_WAV!$A$5:$A$54,$A24,D2_WAV!$D$5:$D$54,"&gt;2016",D2_WAV!$D$5:$D$54,"&lt;="&amp;A_Stammdaten!$B$9)
-SUMIFS(D2_WAV!$L$5:$L$54,D2_WAV!$A$5:$A$54,$A24,D2_WAV!$B$5:$B$54,"Geschäfts- oder Firmenwert",D2_WAV!$D$5:$D$54,"&gt;2016",D2_WAV!$D$5:$D$54,"&lt;="&amp;A_Stammdaten!$B$9)
+SUMIFS(D2_WAV!$L$5:$L$54,D2_WAV!$A$5:$A$54,$A24,D2_WAV!$B$5:$B$54,"geleistete Anzahlungen und Anlagen im Bau des Sachanlagevermögens",D2_WAV!$D$5:$D$54,"&lt;=2016")</f>
        <v>0</v>
      </c>
      <c r="K24" s="104">
        <f>SUMIFS(D1_BKZ_NAKB_SoPo!$I$5:$I$54,D1_BKZ_NAKB_SoPo!$A$5:$A$54,$A24)</f>
        <v>0</v>
      </c>
      <c r="L24" s="104">
        <f t="shared" si="5"/>
        <v>0</v>
      </c>
      <c r="M24" s="49">
        <f>$L24*Listen!$H$4</f>
        <v>0</v>
      </c>
      <c r="N24" s="104">
        <f>$L24*0.4*Listen!$H$2*0.035*A_Stammdaten!E51</f>
        <v>0</v>
      </c>
      <c r="O24" s="49">
        <f t="shared" si="6"/>
        <v>0</v>
      </c>
    </row>
    <row r="25" spans="1:15" ht="15" x14ac:dyDescent="0.25">
      <c r="A25" s="102">
        <f>A_Stammdaten!A52</f>
        <v>0</v>
      </c>
      <c r="B25" s="103">
        <f>A_Stammdaten!B52</f>
        <v>0</v>
      </c>
      <c r="C25" s="49">
        <f t="shared" si="4"/>
        <v>0</v>
      </c>
      <c r="D25" s="104">
        <f>SUMIF(D_SAV!$A$5:$A$204,$A25,D_SAV!$U$5:$U$204)</f>
        <v>0</v>
      </c>
      <c r="E25" s="104">
        <f>SUMIFS(D2_WAV!$K$5:$K$54,D2_WAV!$A$5:$A$54,$A25,D2_WAV!$D$5:$D$54,"&gt;2016",D2_WAV!$D$5:$D$54,"&lt;="&amp;A_Stammdaten!$B$9)
-SUMIFS(D2_WAV!$K$5:$K$54,D2_WAV!$A$5:$A$54,$A25,D2_WAV!$B$5:$B$54,"Geschäfts- oder Firmenwert",D2_WAV!$D$5:$D$54,"&gt;2016",D2_WAV!$D$5:$D$54,"&lt;="&amp;A_Stammdaten!$B$9)</f>
        <v>0</v>
      </c>
      <c r="F25" s="104">
        <f>SUMIF(D_SAV!$A$5:$A$204,$A25,D_SAV!$T$5:$T$204)</f>
        <v>0</v>
      </c>
      <c r="G25" s="105">
        <f>SUMIFS(D2_WAV!$J$5:$J$54,D2_WAV!$A$5:$A$54,$A25,D2_WAV!$D$5:$D$54,"&gt;2016",D2_WAV!$D$5:$D$54,"&lt;="&amp;A_Stammdaten!$B$9)
-SUMIFS(D2_WAV!$J$5:$J$54,D2_WAV!$A$5:$A$54,$A25,D2_WAV!$B$5:$B$54,"Geschäfts- oder Firmenwert",D2_WAV!$D$5:$D$54,"&gt;2016",D2_WAV!$D$5:$D$54,"&lt;="&amp;A_Stammdaten!$B$9)
+SUMIFS(D2_WAV!$J$5:$J$54,D2_WAV!$A$5:$A$54,$A25,D2_WAV!$B$5:$B$54,"geleistete Anzahlungen und Anlagen im Bau des Sachanlagevermögens",D2_WAV!$D$5:$D$54,"&lt;=2016")</f>
        <v>0</v>
      </c>
      <c r="H25" s="104">
        <f>SUMIFS(D1_BKZ_NAKB_SoPo!$H$5:$H$54,D1_BKZ_NAKB_SoPo!$A$5:$A$54,$A25)</f>
        <v>0</v>
      </c>
      <c r="I25" s="104">
        <f>SUMIF(D_SAV!$A$5:$A$204,$A25,D_SAV!$V$5:$V$204)</f>
        <v>0</v>
      </c>
      <c r="J25" s="105">
        <f>SUMIFS(D2_WAV!$L$5:$L$54,D2_WAV!$A$5:$A$54,$A25,D2_WAV!$D$5:$D$54,"&gt;2016",D2_WAV!$D$5:$D$54,"&lt;="&amp;A_Stammdaten!$B$9)
-SUMIFS(D2_WAV!$L$5:$L$54,D2_WAV!$A$5:$A$54,$A25,D2_WAV!$B$5:$B$54,"Geschäfts- oder Firmenwert",D2_WAV!$D$5:$D$54,"&gt;2016",D2_WAV!$D$5:$D$54,"&lt;="&amp;A_Stammdaten!$B$9)
+SUMIFS(D2_WAV!$L$5:$L$54,D2_WAV!$A$5:$A$54,$A25,D2_WAV!$B$5:$B$54,"geleistete Anzahlungen und Anlagen im Bau des Sachanlagevermögens",D2_WAV!$D$5:$D$54,"&lt;=2016")</f>
        <v>0</v>
      </c>
      <c r="K25" s="104">
        <f>SUMIFS(D1_BKZ_NAKB_SoPo!$I$5:$I$54,D1_BKZ_NAKB_SoPo!$A$5:$A$54,$A25)</f>
        <v>0</v>
      </c>
      <c r="L25" s="104">
        <f t="shared" si="5"/>
        <v>0</v>
      </c>
      <c r="M25" s="49">
        <f>$L25*Listen!$H$4</f>
        <v>0</v>
      </c>
      <c r="N25" s="104">
        <f>$L25*0.4*Listen!$H$2*0.035*A_Stammdaten!E52</f>
        <v>0</v>
      </c>
      <c r="O25" s="49">
        <f t="shared" si="6"/>
        <v>0</v>
      </c>
    </row>
    <row r="26" spans="1:15" ht="15" x14ac:dyDescent="0.25">
      <c r="A26" s="102">
        <f>A_Stammdaten!A53</f>
        <v>0</v>
      </c>
      <c r="B26" s="103">
        <f>A_Stammdaten!B53</f>
        <v>0</v>
      </c>
      <c r="C26" s="49">
        <f t="shared" si="4"/>
        <v>0</v>
      </c>
      <c r="D26" s="104">
        <f>SUMIF(D_SAV!$A$5:$A$204,$A26,D_SAV!$U$5:$U$204)</f>
        <v>0</v>
      </c>
      <c r="E26" s="104">
        <f>SUMIFS(D2_WAV!$K$5:$K$54,D2_WAV!$A$5:$A$54,$A26,D2_WAV!$D$5:$D$54,"&gt;2016",D2_WAV!$D$5:$D$54,"&lt;="&amp;A_Stammdaten!$B$9)
-SUMIFS(D2_WAV!$K$5:$K$54,D2_WAV!$A$5:$A$54,$A26,D2_WAV!$B$5:$B$54,"Geschäfts- oder Firmenwert",D2_WAV!$D$5:$D$54,"&gt;2016",D2_WAV!$D$5:$D$54,"&lt;="&amp;A_Stammdaten!$B$9)</f>
        <v>0</v>
      </c>
      <c r="F26" s="104">
        <f>SUMIF(D_SAV!$A$5:$A$204,$A26,D_SAV!$T$5:$T$204)</f>
        <v>0</v>
      </c>
      <c r="G26" s="105">
        <f>SUMIFS(D2_WAV!$J$5:$J$54,D2_WAV!$A$5:$A$54,$A26,D2_WAV!$D$5:$D$54,"&gt;2016",D2_WAV!$D$5:$D$54,"&lt;="&amp;A_Stammdaten!$B$9)
-SUMIFS(D2_WAV!$J$5:$J$54,D2_WAV!$A$5:$A$54,$A26,D2_WAV!$B$5:$B$54,"Geschäfts- oder Firmenwert",D2_WAV!$D$5:$D$54,"&gt;2016",D2_WAV!$D$5:$D$54,"&lt;="&amp;A_Stammdaten!$B$9)
+SUMIFS(D2_WAV!$J$5:$J$54,D2_WAV!$A$5:$A$54,$A26,D2_WAV!$B$5:$B$54,"geleistete Anzahlungen und Anlagen im Bau des Sachanlagevermögens",D2_WAV!$D$5:$D$54,"&lt;=2016")</f>
        <v>0</v>
      </c>
      <c r="H26" s="104">
        <f>SUMIFS(D1_BKZ_NAKB_SoPo!$H$5:$H$54,D1_BKZ_NAKB_SoPo!$A$5:$A$54,$A26)</f>
        <v>0</v>
      </c>
      <c r="I26" s="104">
        <f>SUMIF(D_SAV!$A$5:$A$204,$A26,D_SAV!$V$5:$V$204)</f>
        <v>0</v>
      </c>
      <c r="J26" s="105">
        <f>SUMIFS(D2_WAV!$L$5:$L$54,D2_WAV!$A$5:$A$54,$A26,D2_WAV!$D$5:$D$54,"&gt;2016",D2_WAV!$D$5:$D$54,"&lt;="&amp;A_Stammdaten!$B$9)
-SUMIFS(D2_WAV!$L$5:$L$54,D2_WAV!$A$5:$A$54,$A26,D2_WAV!$B$5:$B$54,"Geschäfts- oder Firmenwert",D2_WAV!$D$5:$D$54,"&gt;2016",D2_WAV!$D$5:$D$54,"&lt;="&amp;A_Stammdaten!$B$9)
+SUMIFS(D2_WAV!$L$5:$L$54,D2_WAV!$A$5:$A$54,$A26,D2_WAV!$B$5:$B$54,"geleistete Anzahlungen und Anlagen im Bau des Sachanlagevermögens",D2_WAV!$D$5:$D$54,"&lt;=2016")</f>
        <v>0</v>
      </c>
      <c r="K26" s="104">
        <f>SUMIFS(D1_BKZ_NAKB_SoPo!$I$5:$I$54,D1_BKZ_NAKB_SoPo!$A$5:$A$54,$A26)</f>
        <v>0</v>
      </c>
      <c r="L26" s="104">
        <f t="shared" si="5"/>
        <v>0</v>
      </c>
      <c r="M26" s="49">
        <f>$L26*Listen!$H$4</f>
        <v>0</v>
      </c>
      <c r="N26" s="104">
        <f>$L26*0.4*Listen!$H$2*0.035*A_Stammdaten!E53</f>
        <v>0</v>
      </c>
      <c r="O26" s="49">
        <f t="shared" si="6"/>
        <v>0</v>
      </c>
    </row>
    <row r="27" spans="1:15" ht="15" x14ac:dyDescent="0.25">
      <c r="A27" s="102">
        <f>A_Stammdaten!A54</f>
        <v>0</v>
      </c>
      <c r="B27" s="103">
        <f>A_Stammdaten!B54</f>
        <v>0</v>
      </c>
      <c r="C27" s="49">
        <f t="shared" si="4"/>
        <v>0</v>
      </c>
      <c r="D27" s="104">
        <f>SUMIF(D_SAV!$A$5:$A$204,$A27,D_SAV!$U$5:$U$204)</f>
        <v>0</v>
      </c>
      <c r="E27" s="104">
        <f>SUMIFS(D2_WAV!$K$5:$K$54,D2_WAV!$A$5:$A$54,$A27,D2_WAV!$D$5:$D$54,"&gt;2016",D2_WAV!$D$5:$D$54,"&lt;="&amp;A_Stammdaten!$B$9)
-SUMIFS(D2_WAV!$K$5:$K$54,D2_WAV!$A$5:$A$54,$A27,D2_WAV!$B$5:$B$54,"Geschäfts- oder Firmenwert",D2_WAV!$D$5:$D$54,"&gt;2016",D2_WAV!$D$5:$D$54,"&lt;="&amp;A_Stammdaten!$B$9)</f>
        <v>0</v>
      </c>
      <c r="F27" s="104">
        <f>SUMIF(D_SAV!$A$5:$A$204,$A27,D_SAV!$T$5:$T$204)</f>
        <v>0</v>
      </c>
      <c r="G27" s="105">
        <f>SUMIFS(D2_WAV!$J$5:$J$54,D2_WAV!$A$5:$A$54,$A27,D2_WAV!$D$5:$D$54,"&gt;2016",D2_WAV!$D$5:$D$54,"&lt;="&amp;A_Stammdaten!$B$9)
-SUMIFS(D2_WAV!$J$5:$J$54,D2_WAV!$A$5:$A$54,$A27,D2_WAV!$B$5:$B$54,"Geschäfts- oder Firmenwert",D2_WAV!$D$5:$D$54,"&gt;2016",D2_WAV!$D$5:$D$54,"&lt;="&amp;A_Stammdaten!$B$9)
+SUMIFS(D2_WAV!$J$5:$J$54,D2_WAV!$A$5:$A$54,$A27,D2_WAV!$B$5:$B$54,"geleistete Anzahlungen und Anlagen im Bau des Sachanlagevermögens",D2_WAV!$D$5:$D$54,"&lt;=2016")</f>
        <v>0</v>
      </c>
      <c r="H27" s="104">
        <f>SUMIFS(D1_BKZ_NAKB_SoPo!$H$5:$H$54,D1_BKZ_NAKB_SoPo!$A$5:$A$54,$A27)</f>
        <v>0</v>
      </c>
      <c r="I27" s="104">
        <f>SUMIF(D_SAV!$A$5:$A$204,$A27,D_SAV!$V$5:$V$204)</f>
        <v>0</v>
      </c>
      <c r="J27" s="105">
        <f>SUMIFS(D2_WAV!$L$5:$L$54,D2_WAV!$A$5:$A$54,$A27,D2_WAV!$D$5:$D$54,"&gt;2016",D2_WAV!$D$5:$D$54,"&lt;="&amp;A_Stammdaten!$B$9)
-SUMIFS(D2_WAV!$L$5:$L$54,D2_WAV!$A$5:$A$54,$A27,D2_WAV!$B$5:$B$54,"Geschäfts- oder Firmenwert",D2_WAV!$D$5:$D$54,"&gt;2016",D2_WAV!$D$5:$D$54,"&lt;="&amp;A_Stammdaten!$B$9)
+SUMIFS(D2_WAV!$L$5:$L$54,D2_WAV!$A$5:$A$54,$A27,D2_WAV!$B$5:$B$54,"geleistete Anzahlungen und Anlagen im Bau des Sachanlagevermögens",D2_WAV!$D$5:$D$54,"&lt;=2016")</f>
        <v>0</v>
      </c>
      <c r="K27" s="104">
        <f>SUMIFS(D1_BKZ_NAKB_SoPo!$I$5:$I$54,D1_BKZ_NAKB_SoPo!$A$5:$A$54,$A27)</f>
        <v>0</v>
      </c>
      <c r="L27" s="104">
        <f t="shared" si="5"/>
        <v>0</v>
      </c>
      <c r="M27" s="49">
        <f>$L27*Listen!$H$4</f>
        <v>0</v>
      </c>
      <c r="N27" s="104">
        <f>$L27*0.4*Listen!$H$2*0.035*A_Stammdaten!E54</f>
        <v>0</v>
      </c>
      <c r="O27" s="49">
        <f t="shared" si="6"/>
        <v>0</v>
      </c>
    </row>
    <row r="28" spans="1:15" ht="15" x14ac:dyDescent="0.25">
      <c r="A28" s="102">
        <f>A_Stammdaten!A55</f>
        <v>0</v>
      </c>
      <c r="B28" s="103">
        <f>A_Stammdaten!B55</f>
        <v>0</v>
      </c>
      <c r="C28" s="49">
        <f t="shared" si="4"/>
        <v>0</v>
      </c>
      <c r="D28" s="104">
        <f>SUMIF(D_SAV!$A$5:$A$204,$A28,D_SAV!$U$5:$U$204)</f>
        <v>0</v>
      </c>
      <c r="E28" s="104">
        <f>SUMIFS(D2_WAV!$K$5:$K$54,D2_WAV!$A$5:$A$54,$A28,D2_WAV!$D$5:$D$54,"&gt;2016",D2_WAV!$D$5:$D$54,"&lt;="&amp;A_Stammdaten!$B$9)
-SUMIFS(D2_WAV!$K$5:$K$54,D2_WAV!$A$5:$A$54,$A28,D2_WAV!$B$5:$B$54,"Geschäfts- oder Firmenwert",D2_WAV!$D$5:$D$54,"&gt;2016",D2_WAV!$D$5:$D$54,"&lt;="&amp;A_Stammdaten!$B$9)</f>
        <v>0</v>
      </c>
      <c r="F28" s="104">
        <f>SUMIF(D_SAV!$A$5:$A$204,$A28,D_SAV!$T$5:$T$204)</f>
        <v>0</v>
      </c>
      <c r="G28" s="105">
        <f>SUMIFS(D2_WAV!$J$5:$J$54,D2_WAV!$A$5:$A$54,$A28,D2_WAV!$D$5:$D$54,"&gt;2016",D2_WAV!$D$5:$D$54,"&lt;="&amp;A_Stammdaten!$B$9)
-SUMIFS(D2_WAV!$J$5:$J$54,D2_WAV!$A$5:$A$54,$A28,D2_WAV!$B$5:$B$54,"Geschäfts- oder Firmenwert",D2_WAV!$D$5:$D$54,"&gt;2016",D2_WAV!$D$5:$D$54,"&lt;="&amp;A_Stammdaten!$B$9)
+SUMIFS(D2_WAV!$J$5:$J$54,D2_WAV!$A$5:$A$54,$A28,D2_WAV!$B$5:$B$54,"geleistete Anzahlungen und Anlagen im Bau des Sachanlagevermögens",D2_WAV!$D$5:$D$54,"&lt;=2016")</f>
        <v>0</v>
      </c>
      <c r="H28" s="104">
        <f>SUMIFS(D1_BKZ_NAKB_SoPo!$H$5:$H$54,D1_BKZ_NAKB_SoPo!$A$5:$A$54,$A28)</f>
        <v>0</v>
      </c>
      <c r="I28" s="104">
        <f>SUMIF(D_SAV!$A$5:$A$204,$A28,D_SAV!$V$5:$V$204)</f>
        <v>0</v>
      </c>
      <c r="J28" s="105">
        <f>SUMIFS(D2_WAV!$L$5:$L$54,D2_WAV!$A$5:$A$54,$A28,D2_WAV!$D$5:$D$54,"&gt;2016",D2_WAV!$D$5:$D$54,"&lt;="&amp;A_Stammdaten!$B$9)
-SUMIFS(D2_WAV!$L$5:$L$54,D2_WAV!$A$5:$A$54,$A28,D2_WAV!$B$5:$B$54,"Geschäfts- oder Firmenwert",D2_WAV!$D$5:$D$54,"&gt;2016",D2_WAV!$D$5:$D$54,"&lt;="&amp;A_Stammdaten!$B$9)
+SUMIFS(D2_WAV!$L$5:$L$54,D2_WAV!$A$5:$A$54,$A28,D2_WAV!$B$5:$B$54,"geleistete Anzahlungen und Anlagen im Bau des Sachanlagevermögens",D2_WAV!$D$5:$D$54,"&lt;=2016")</f>
        <v>0</v>
      </c>
      <c r="K28" s="104">
        <f>SUMIFS(D1_BKZ_NAKB_SoPo!$I$5:$I$54,D1_BKZ_NAKB_SoPo!$A$5:$A$54,$A28)</f>
        <v>0</v>
      </c>
      <c r="L28" s="104">
        <f t="shared" si="5"/>
        <v>0</v>
      </c>
      <c r="M28" s="49">
        <f>$L28*Listen!$H$4</f>
        <v>0</v>
      </c>
      <c r="N28" s="104">
        <f>$L28*0.4*Listen!$H$2*0.035*A_Stammdaten!E55</f>
        <v>0</v>
      </c>
      <c r="O28" s="49">
        <f t="shared" si="6"/>
        <v>0</v>
      </c>
    </row>
    <row r="29" spans="1:15" ht="15" x14ac:dyDescent="0.25">
      <c r="A29" s="102">
        <f>A_Stammdaten!A56</f>
        <v>0</v>
      </c>
      <c r="B29" s="103">
        <f>A_Stammdaten!B56</f>
        <v>0</v>
      </c>
      <c r="C29" s="49">
        <f t="shared" si="4"/>
        <v>0</v>
      </c>
      <c r="D29" s="104">
        <f>SUMIF(D_SAV!$A$5:$A$204,$A29,D_SAV!$U$5:$U$204)</f>
        <v>0</v>
      </c>
      <c r="E29" s="104">
        <f>SUMIFS(D2_WAV!$K$5:$K$54,D2_WAV!$A$5:$A$54,$A29,D2_WAV!$D$5:$D$54,"&gt;2016",D2_WAV!$D$5:$D$54,"&lt;="&amp;A_Stammdaten!$B$9)
-SUMIFS(D2_WAV!$K$5:$K$54,D2_WAV!$A$5:$A$54,$A29,D2_WAV!$B$5:$B$54,"Geschäfts- oder Firmenwert",D2_WAV!$D$5:$D$54,"&gt;2016",D2_WAV!$D$5:$D$54,"&lt;="&amp;A_Stammdaten!$B$9)</f>
        <v>0</v>
      </c>
      <c r="F29" s="104">
        <f>SUMIF(D_SAV!$A$5:$A$204,$A29,D_SAV!$T$5:$T$204)</f>
        <v>0</v>
      </c>
      <c r="G29" s="105">
        <f>SUMIFS(D2_WAV!$J$5:$J$54,D2_WAV!$A$5:$A$54,$A29,D2_WAV!$D$5:$D$54,"&gt;2016",D2_WAV!$D$5:$D$54,"&lt;="&amp;A_Stammdaten!$B$9)
-SUMIFS(D2_WAV!$J$5:$J$54,D2_WAV!$A$5:$A$54,$A29,D2_WAV!$B$5:$B$54,"Geschäfts- oder Firmenwert",D2_WAV!$D$5:$D$54,"&gt;2016",D2_WAV!$D$5:$D$54,"&lt;="&amp;A_Stammdaten!$B$9)
+SUMIFS(D2_WAV!$J$5:$J$54,D2_WAV!$A$5:$A$54,$A29,D2_WAV!$B$5:$B$54,"geleistete Anzahlungen und Anlagen im Bau des Sachanlagevermögens",D2_WAV!$D$5:$D$54,"&lt;=2016")</f>
        <v>0</v>
      </c>
      <c r="H29" s="104">
        <f>SUMIFS(D1_BKZ_NAKB_SoPo!$H$5:$H$54,D1_BKZ_NAKB_SoPo!$A$5:$A$54,$A29)</f>
        <v>0</v>
      </c>
      <c r="I29" s="104">
        <f>SUMIF(D_SAV!$A$5:$A$204,$A29,D_SAV!$V$5:$V$204)</f>
        <v>0</v>
      </c>
      <c r="J29" s="105">
        <f>SUMIFS(D2_WAV!$L$5:$L$54,D2_WAV!$A$5:$A$54,$A29,D2_WAV!$D$5:$D$54,"&gt;2016",D2_WAV!$D$5:$D$54,"&lt;="&amp;A_Stammdaten!$B$9)
-SUMIFS(D2_WAV!$L$5:$L$54,D2_WAV!$A$5:$A$54,$A29,D2_WAV!$B$5:$B$54,"Geschäfts- oder Firmenwert",D2_WAV!$D$5:$D$54,"&gt;2016",D2_WAV!$D$5:$D$54,"&lt;="&amp;A_Stammdaten!$B$9)
+SUMIFS(D2_WAV!$L$5:$L$54,D2_WAV!$A$5:$A$54,$A29,D2_WAV!$B$5:$B$54,"geleistete Anzahlungen und Anlagen im Bau des Sachanlagevermögens",D2_WAV!$D$5:$D$54,"&lt;=2016")</f>
        <v>0</v>
      </c>
      <c r="K29" s="104">
        <f>SUMIFS(D1_BKZ_NAKB_SoPo!$I$5:$I$54,D1_BKZ_NAKB_SoPo!$A$5:$A$54,$A29)</f>
        <v>0</v>
      </c>
      <c r="L29" s="104">
        <f t="shared" si="5"/>
        <v>0</v>
      </c>
      <c r="M29" s="49">
        <f>$L29*Listen!$H$4</f>
        <v>0</v>
      </c>
      <c r="N29" s="104">
        <f>$L29*0.4*Listen!$H$2*0.035*A_Stammdaten!E56</f>
        <v>0</v>
      </c>
      <c r="O29" s="49">
        <f t="shared" si="6"/>
        <v>0</v>
      </c>
    </row>
    <row r="30" spans="1:15" ht="15" x14ac:dyDescent="0.25">
      <c r="A30" s="102">
        <f>A_Stammdaten!A57</f>
        <v>0</v>
      </c>
      <c r="B30" s="103">
        <f>A_Stammdaten!B57</f>
        <v>0</v>
      </c>
      <c r="C30" s="49">
        <f t="shared" si="4"/>
        <v>0</v>
      </c>
      <c r="D30" s="104">
        <f>SUMIF(D_SAV!$A$5:$A$204,$A30,D_SAV!$U$5:$U$204)</f>
        <v>0</v>
      </c>
      <c r="E30" s="104">
        <f>SUMIFS(D2_WAV!$K$5:$K$54,D2_WAV!$A$5:$A$54,$A30,D2_WAV!$D$5:$D$54,"&gt;2016",D2_WAV!$D$5:$D$54,"&lt;="&amp;A_Stammdaten!$B$9)
-SUMIFS(D2_WAV!$K$5:$K$54,D2_WAV!$A$5:$A$54,$A30,D2_WAV!$B$5:$B$54,"Geschäfts- oder Firmenwert",D2_WAV!$D$5:$D$54,"&gt;2016",D2_WAV!$D$5:$D$54,"&lt;="&amp;A_Stammdaten!$B$9)</f>
        <v>0</v>
      </c>
      <c r="F30" s="104">
        <f>SUMIF(D_SAV!$A$5:$A$204,$A30,D_SAV!$T$5:$T$204)</f>
        <v>0</v>
      </c>
      <c r="G30" s="105">
        <f>SUMIFS(D2_WAV!$J$5:$J$54,D2_WAV!$A$5:$A$54,$A30,D2_WAV!$D$5:$D$54,"&gt;2016",D2_WAV!$D$5:$D$54,"&lt;="&amp;A_Stammdaten!$B$9)
-SUMIFS(D2_WAV!$J$5:$J$54,D2_WAV!$A$5:$A$54,$A30,D2_WAV!$B$5:$B$54,"Geschäfts- oder Firmenwert",D2_WAV!$D$5:$D$54,"&gt;2016",D2_WAV!$D$5:$D$54,"&lt;="&amp;A_Stammdaten!$B$9)
+SUMIFS(D2_WAV!$J$5:$J$54,D2_WAV!$A$5:$A$54,$A30,D2_WAV!$B$5:$B$54,"geleistete Anzahlungen und Anlagen im Bau des Sachanlagevermögens",D2_WAV!$D$5:$D$54,"&lt;=2016")</f>
        <v>0</v>
      </c>
      <c r="H30" s="104">
        <f>SUMIFS(D1_BKZ_NAKB_SoPo!$H$5:$H$54,D1_BKZ_NAKB_SoPo!$A$5:$A$54,$A30)</f>
        <v>0</v>
      </c>
      <c r="I30" s="104">
        <f>SUMIF(D_SAV!$A$5:$A$204,$A30,D_SAV!$V$5:$V$204)</f>
        <v>0</v>
      </c>
      <c r="J30" s="105">
        <f>SUMIFS(D2_WAV!$L$5:$L$54,D2_WAV!$A$5:$A$54,$A30,D2_WAV!$D$5:$D$54,"&gt;2016",D2_WAV!$D$5:$D$54,"&lt;="&amp;A_Stammdaten!$B$9)
-SUMIFS(D2_WAV!$L$5:$L$54,D2_WAV!$A$5:$A$54,$A30,D2_WAV!$B$5:$B$54,"Geschäfts- oder Firmenwert",D2_WAV!$D$5:$D$54,"&gt;2016",D2_WAV!$D$5:$D$54,"&lt;="&amp;A_Stammdaten!$B$9)
+SUMIFS(D2_WAV!$L$5:$L$54,D2_WAV!$A$5:$A$54,$A30,D2_WAV!$B$5:$B$54,"geleistete Anzahlungen und Anlagen im Bau des Sachanlagevermögens",D2_WAV!$D$5:$D$54,"&lt;=2016")</f>
        <v>0</v>
      </c>
      <c r="K30" s="104">
        <f>SUMIFS(D1_BKZ_NAKB_SoPo!$I$5:$I$54,D1_BKZ_NAKB_SoPo!$A$5:$A$54,$A30)</f>
        <v>0</v>
      </c>
      <c r="L30" s="104">
        <f t="shared" si="5"/>
        <v>0</v>
      </c>
      <c r="M30" s="49">
        <f>$L30*Listen!$H$4</f>
        <v>0</v>
      </c>
      <c r="N30" s="104">
        <f>$L30*0.4*Listen!$H$2*0.035*A_Stammdaten!E57</f>
        <v>0</v>
      </c>
      <c r="O30" s="49">
        <f t="shared" si="6"/>
        <v>0</v>
      </c>
    </row>
    <row r="31" spans="1:15" ht="15" x14ac:dyDescent="0.25">
      <c r="A31" s="102">
        <f>A_Stammdaten!A58</f>
        <v>0</v>
      </c>
      <c r="B31" s="103">
        <f>A_Stammdaten!B58</f>
        <v>0</v>
      </c>
      <c r="C31" s="49">
        <f t="shared" si="4"/>
        <v>0</v>
      </c>
      <c r="D31" s="104">
        <f>SUMIF(D_SAV!$A$5:$A$204,$A31,D_SAV!$U$5:$U$204)</f>
        <v>0</v>
      </c>
      <c r="E31" s="104">
        <f>SUMIFS(D2_WAV!$K$5:$K$54,D2_WAV!$A$5:$A$54,$A31,D2_WAV!$D$5:$D$54,"&gt;2016",D2_WAV!$D$5:$D$54,"&lt;="&amp;A_Stammdaten!$B$9)
-SUMIFS(D2_WAV!$K$5:$K$54,D2_WAV!$A$5:$A$54,$A31,D2_WAV!$B$5:$B$54,"Geschäfts- oder Firmenwert",D2_WAV!$D$5:$D$54,"&gt;2016",D2_WAV!$D$5:$D$54,"&lt;="&amp;A_Stammdaten!$B$9)</f>
        <v>0</v>
      </c>
      <c r="F31" s="104">
        <f>SUMIF(D_SAV!$A$5:$A$204,$A31,D_SAV!$T$5:$T$204)</f>
        <v>0</v>
      </c>
      <c r="G31" s="105">
        <f>SUMIFS(D2_WAV!$J$5:$J$54,D2_WAV!$A$5:$A$54,$A31,D2_WAV!$D$5:$D$54,"&gt;2016",D2_WAV!$D$5:$D$54,"&lt;="&amp;A_Stammdaten!$B$9)
-SUMIFS(D2_WAV!$J$5:$J$54,D2_WAV!$A$5:$A$54,$A31,D2_WAV!$B$5:$B$54,"Geschäfts- oder Firmenwert",D2_WAV!$D$5:$D$54,"&gt;2016",D2_WAV!$D$5:$D$54,"&lt;="&amp;A_Stammdaten!$B$9)
+SUMIFS(D2_WAV!$J$5:$J$54,D2_WAV!$A$5:$A$54,$A31,D2_WAV!$B$5:$B$54,"geleistete Anzahlungen und Anlagen im Bau des Sachanlagevermögens",D2_WAV!$D$5:$D$54,"&lt;=2016")</f>
        <v>0</v>
      </c>
      <c r="H31" s="104">
        <f>SUMIFS(D1_BKZ_NAKB_SoPo!$H$5:$H$54,D1_BKZ_NAKB_SoPo!$A$5:$A$54,$A31)</f>
        <v>0</v>
      </c>
      <c r="I31" s="104">
        <f>SUMIF(D_SAV!$A$5:$A$204,$A31,D_SAV!$V$5:$V$204)</f>
        <v>0</v>
      </c>
      <c r="J31" s="105">
        <f>SUMIFS(D2_WAV!$L$5:$L$54,D2_WAV!$A$5:$A$54,$A31,D2_WAV!$D$5:$D$54,"&gt;2016",D2_WAV!$D$5:$D$54,"&lt;="&amp;A_Stammdaten!$B$9)
-SUMIFS(D2_WAV!$L$5:$L$54,D2_WAV!$A$5:$A$54,$A31,D2_WAV!$B$5:$B$54,"Geschäfts- oder Firmenwert",D2_WAV!$D$5:$D$54,"&gt;2016",D2_WAV!$D$5:$D$54,"&lt;="&amp;A_Stammdaten!$B$9)
+SUMIFS(D2_WAV!$L$5:$L$54,D2_WAV!$A$5:$A$54,$A31,D2_WAV!$B$5:$B$54,"geleistete Anzahlungen und Anlagen im Bau des Sachanlagevermögens",D2_WAV!$D$5:$D$54,"&lt;=2016")</f>
        <v>0</v>
      </c>
      <c r="K31" s="104">
        <f>SUMIFS(D1_BKZ_NAKB_SoPo!$I$5:$I$54,D1_BKZ_NAKB_SoPo!$A$5:$A$54,$A31)</f>
        <v>0</v>
      </c>
      <c r="L31" s="104">
        <f t="shared" si="5"/>
        <v>0</v>
      </c>
      <c r="M31" s="49">
        <f>$L31*Listen!$H$4</f>
        <v>0</v>
      </c>
      <c r="N31" s="104">
        <f>$L31*0.4*Listen!$H$2*0.035*A_Stammdaten!E58</f>
        <v>0</v>
      </c>
      <c r="O31" s="49">
        <f t="shared" si="6"/>
        <v>0</v>
      </c>
    </row>
    <row r="32" spans="1:15" ht="15" x14ac:dyDescent="0.25">
      <c r="A32" s="102">
        <f>A_Stammdaten!A59</f>
        <v>0</v>
      </c>
      <c r="B32" s="103">
        <f>A_Stammdaten!B59</f>
        <v>0</v>
      </c>
      <c r="C32" s="49">
        <f t="shared" si="4"/>
        <v>0</v>
      </c>
      <c r="D32" s="104">
        <f>SUMIF(D_SAV!$A$5:$A$204,$A32,D_SAV!$U$5:$U$204)</f>
        <v>0</v>
      </c>
      <c r="E32" s="104">
        <f>SUMIFS(D2_WAV!$K$5:$K$54,D2_WAV!$A$5:$A$54,$A32,D2_WAV!$D$5:$D$54,"&gt;2016",D2_WAV!$D$5:$D$54,"&lt;="&amp;A_Stammdaten!$B$9)
-SUMIFS(D2_WAV!$K$5:$K$54,D2_WAV!$A$5:$A$54,$A32,D2_WAV!$B$5:$B$54,"Geschäfts- oder Firmenwert",D2_WAV!$D$5:$D$54,"&gt;2016",D2_WAV!$D$5:$D$54,"&lt;="&amp;A_Stammdaten!$B$9)</f>
        <v>0</v>
      </c>
      <c r="F32" s="104">
        <f>SUMIF(D_SAV!$A$5:$A$204,$A32,D_SAV!$T$5:$T$204)</f>
        <v>0</v>
      </c>
      <c r="G32" s="105">
        <f>SUMIFS(D2_WAV!$J$5:$J$54,D2_WAV!$A$5:$A$54,$A32,D2_WAV!$D$5:$D$54,"&gt;2016",D2_WAV!$D$5:$D$54,"&lt;="&amp;A_Stammdaten!$B$9)
-SUMIFS(D2_WAV!$J$5:$J$54,D2_WAV!$A$5:$A$54,$A32,D2_WAV!$B$5:$B$54,"Geschäfts- oder Firmenwert",D2_WAV!$D$5:$D$54,"&gt;2016",D2_WAV!$D$5:$D$54,"&lt;="&amp;A_Stammdaten!$B$9)
+SUMIFS(D2_WAV!$J$5:$J$54,D2_WAV!$A$5:$A$54,$A32,D2_WAV!$B$5:$B$54,"geleistete Anzahlungen und Anlagen im Bau des Sachanlagevermögens",D2_WAV!$D$5:$D$54,"&lt;=2016")</f>
        <v>0</v>
      </c>
      <c r="H32" s="104">
        <f>SUMIFS(D1_BKZ_NAKB_SoPo!$H$5:$H$54,D1_BKZ_NAKB_SoPo!$A$5:$A$54,$A32)</f>
        <v>0</v>
      </c>
      <c r="I32" s="104">
        <f>SUMIF(D_SAV!$A$5:$A$204,$A32,D_SAV!$V$5:$V$204)</f>
        <v>0</v>
      </c>
      <c r="J32" s="105">
        <f>SUMIFS(D2_WAV!$L$5:$L$54,D2_WAV!$A$5:$A$54,$A32,D2_WAV!$D$5:$D$54,"&gt;2016",D2_WAV!$D$5:$D$54,"&lt;="&amp;A_Stammdaten!$B$9)
-SUMIFS(D2_WAV!$L$5:$L$54,D2_WAV!$A$5:$A$54,$A32,D2_WAV!$B$5:$B$54,"Geschäfts- oder Firmenwert",D2_WAV!$D$5:$D$54,"&gt;2016",D2_WAV!$D$5:$D$54,"&lt;="&amp;A_Stammdaten!$B$9)
+SUMIFS(D2_WAV!$L$5:$L$54,D2_WAV!$A$5:$A$54,$A32,D2_WAV!$B$5:$B$54,"geleistete Anzahlungen und Anlagen im Bau des Sachanlagevermögens",D2_WAV!$D$5:$D$54,"&lt;=2016")</f>
        <v>0</v>
      </c>
      <c r="K32" s="104">
        <f>SUMIFS(D1_BKZ_NAKB_SoPo!$I$5:$I$54,D1_BKZ_NAKB_SoPo!$A$5:$A$54,$A32)</f>
        <v>0</v>
      </c>
      <c r="L32" s="104">
        <f t="shared" si="5"/>
        <v>0</v>
      </c>
      <c r="M32" s="49">
        <f>$L32*Listen!$H$4</f>
        <v>0</v>
      </c>
      <c r="N32" s="104">
        <f>$L32*0.4*Listen!$H$2*0.035*A_Stammdaten!E59</f>
        <v>0</v>
      </c>
      <c r="O32" s="49">
        <f t="shared" si="6"/>
        <v>0</v>
      </c>
    </row>
    <row r="33" spans="1:15" ht="15" x14ac:dyDescent="0.25">
      <c r="A33" s="102">
        <f>A_Stammdaten!A60</f>
        <v>0</v>
      </c>
      <c r="B33" s="103">
        <f>A_Stammdaten!B60</f>
        <v>0</v>
      </c>
      <c r="C33" s="49">
        <f t="shared" si="4"/>
        <v>0</v>
      </c>
      <c r="D33" s="104">
        <f>SUMIF(D_SAV!$A$5:$A$204,$A33,D_SAV!$U$5:$U$204)</f>
        <v>0</v>
      </c>
      <c r="E33" s="104">
        <f>SUMIFS(D2_WAV!$K$5:$K$54,D2_WAV!$A$5:$A$54,$A33,D2_WAV!$D$5:$D$54,"&gt;2016",D2_WAV!$D$5:$D$54,"&lt;="&amp;A_Stammdaten!$B$9)
-SUMIFS(D2_WAV!$K$5:$K$54,D2_WAV!$A$5:$A$54,$A33,D2_WAV!$B$5:$B$54,"Geschäfts- oder Firmenwert",D2_WAV!$D$5:$D$54,"&gt;2016",D2_WAV!$D$5:$D$54,"&lt;="&amp;A_Stammdaten!$B$9)</f>
        <v>0</v>
      </c>
      <c r="F33" s="104">
        <f>SUMIF(D_SAV!$A$5:$A$204,$A33,D_SAV!$T$5:$T$204)</f>
        <v>0</v>
      </c>
      <c r="G33" s="105">
        <f>SUMIFS(D2_WAV!$J$5:$J$54,D2_WAV!$A$5:$A$54,$A33,D2_WAV!$D$5:$D$54,"&gt;2016",D2_WAV!$D$5:$D$54,"&lt;="&amp;A_Stammdaten!$B$9)
-SUMIFS(D2_WAV!$J$5:$J$54,D2_WAV!$A$5:$A$54,$A33,D2_WAV!$B$5:$B$54,"Geschäfts- oder Firmenwert",D2_WAV!$D$5:$D$54,"&gt;2016",D2_WAV!$D$5:$D$54,"&lt;="&amp;A_Stammdaten!$B$9)
+SUMIFS(D2_WAV!$J$5:$J$54,D2_WAV!$A$5:$A$54,$A33,D2_WAV!$B$5:$B$54,"geleistete Anzahlungen und Anlagen im Bau des Sachanlagevermögens",D2_WAV!$D$5:$D$54,"&lt;=2016")</f>
        <v>0</v>
      </c>
      <c r="H33" s="104">
        <f>SUMIFS(D1_BKZ_NAKB_SoPo!$H$5:$H$54,D1_BKZ_NAKB_SoPo!$A$5:$A$54,$A33)</f>
        <v>0</v>
      </c>
      <c r="I33" s="104">
        <f>SUMIF(D_SAV!$A$5:$A$204,$A33,D_SAV!$V$5:$V$204)</f>
        <v>0</v>
      </c>
      <c r="J33" s="105">
        <f>SUMIFS(D2_WAV!$L$5:$L$54,D2_WAV!$A$5:$A$54,$A33,D2_WAV!$D$5:$D$54,"&gt;2016",D2_WAV!$D$5:$D$54,"&lt;="&amp;A_Stammdaten!$B$9)
-SUMIFS(D2_WAV!$L$5:$L$54,D2_WAV!$A$5:$A$54,$A33,D2_WAV!$B$5:$B$54,"Geschäfts- oder Firmenwert",D2_WAV!$D$5:$D$54,"&gt;2016",D2_WAV!$D$5:$D$54,"&lt;="&amp;A_Stammdaten!$B$9)
+SUMIFS(D2_WAV!$L$5:$L$54,D2_WAV!$A$5:$A$54,$A33,D2_WAV!$B$5:$B$54,"geleistete Anzahlungen und Anlagen im Bau des Sachanlagevermögens",D2_WAV!$D$5:$D$54,"&lt;=2016")</f>
        <v>0</v>
      </c>
      <c r="K33" s="104">
        <f>SUMIFS(D1_BKZ_NAKB_SoPo!$I$5:$I$54,D1_BKZ_NAKB_SoPo!$A$5:$A$54,$A33)</f>
        <v>0</v>
      </c>
      <c r="L33" s="104">
        <f t="shared" si="5"/>
        <v>0</v>
      </c>
      <c r="M33" s="49">
        <f>$L33*Listen!$H$4</f>
        <v>0</v>
      </c>
      <c r="N33" s="104">
        <f>$L33*0.4*Listen!$H$2*0.035*A_Stammdaten!E60</f>
        <v>0</v>
      </c>
      <c r="O33" s="49">
        <f t="shared" si="6"/>
        <v>0</v>
      </c>
    </row>
    <row r="34" spans="1:15" ht="15" x14ac:dyDescent="0.25">
      <c r="A34" s="102">
        <f>A_Stammdaten!A61</f>
        <v>0</v>
      </c>
      <c r="B34" s="103">
        <f>A_Stammdaten!B61</f>
        <v>0</v>
      </c>
      <c r="C34" s="49">
        <f t="shared" si="4"/>
        <v>0</v>
      </c>
      <c r="D34" s="104">
        <f>SUMIF(D_SAV!$A$5:$A$204,$A34,D_SAV!$U$5:$U$204)</f>
        <v>0</v>
      </c>
      <c r="E34" s="104">
        <f>SUMIFS(D2_WAV!$K$5:$K$54,D2_WAV!$A$5:$A$54,$A34,D2_WAV!$D$5:$D$54,"&gt;2016",D2_WAV!$D$5:$D$54,"&lt;="&amp;A_Stammdaten!$B$9)
-SUMIFS(D2_WAV!$K$5:$K$54,D2_WAV!$A$5:$A$54,$A34,D2_WAV!$B$5:$B$54,"Geschäfts- oder Firmenwert",D2_WAV!$D$5:$D$54,"&gt;2016",D2_WAV!$D$5:$D$54,"&lt;="&amp;A_Stammdaten!$B$9)</f>
        <v>0</v>
      </c>
      <c r="F34" s="104">
        <f>SUMIF(D_SAV!$A$5:$A$204,$A34,D_SAV!$T$5:$T$204)</f>
        <v>0</v>
      </c>
      <c r="G34" s="105">
        <f>SUMIFS(D2_WAV!$J$5:$J$54,D2_WAV!$A$5:$A$54,$A34,D2_WAV!$D$5:$D$54,"&gt;2016",D2_WAV!$D$5:$D$54,"&lt;="&amp;A_Stammdaten!$B$9)
-SUMIFS(D2_WAV!$J$5:$J$54,D2_WAV!$A$5:$A$54,$A34,D2_WAV!$B$5:$B$54,"Geschäfts- oder Firmenwert",D2_WAV!$D$5:$D$54,"&gt;2016",D2_WAV!$D$5:$D$54,"&lt;="&amp;A_Stammdaten!$B$9)
+SUMIFS(D2_WAV!$J$5:$J$54,D2_WAV!$A$5:$A$54,$A34,D2_WAV!$B$5:$B$54,"geleistete Anzahlungen und Anlagen im Bau des Sachanlagevermögens",D2_WAV!$D$5:$D$54,"&lt;=2016")</f>
        <v>0</v>
      </c>
      <c r="H34" s="104">
        <f>SUMIFS(D1_BKZ_NAKB_SoPo!$H$5:$H$54,D1_BKZ_NAKB_SoPo!$A$5:$A$54,$A34)</f>
        <v>0</v>
      </c>
      <c r="I34" s="104">
        <f>SUMIF(D_SAV!$A$5:$A$204,$A34,D_SAV!$V$5:$V$204)</f>
        <v>0</v>
      </c>
      <c r="J34" s="105">
        <f>SUMIFS(D2_WAV!$L$5:$L$54,D2_WAV!$A$5:$A$54,$A34,D2_WAV!$D$5:$D$54,"&gt;2016",D2_WAV!$D$5:$D$54,"&lt;="&amp;A_Stammdaten!$B$9)
-SUMIFS(D2_WAV!$L$5:$L$54,D2_WAV!$A$5:$A$54,$A34,D2_WAV!$B$5:$B$54,"Geschäfts- oder Firmenwert",D2_WAV!$D$5:$D$54,"&gt;2016",D2_WAV!$D$5:$D$54,"&lt;="&amp;A_Stammdaten!$B$9)
+SUMIFS(D2_WAV!$L$5:$L$54,D2_WAV!$A$5:$A$54,$A34,D2_WAV!$B$5:$B$54,"geleistete Anzahlungen und Anlagen im Bau des Sachanlagevermögens",D2_WAV!$D$5:$D$54,"&lt;=2016")</f>
        <v>0</v>
      </c>
      <c r="K34" s="104">
        <f>SUMIFS(D1_BKZ_NAKB_SoPo!$I$5:$I$54,D1_BKZ_NAKB_SoPo!$A$5:$A$54,$A34)</f>
        <v>0</v>
      </c>
      <c r="L34" s="104">
        <f t="shared" si="5"/>
        <v>0</v>
      </c>
      <c r="M34" s="49">
        <f>$L34*Listen!$H$4</f>
        <v>0</v>
      </c>
      <c r="N34" s="104">
        <f>$L34*0.4*Listen!$H$2*0.035*A_Stammdaten!E61</f>
        <v>0</v>
      </c>
      <c r="O34" s="49">
        <f t="shared" si="6"/>
        <v>0</v>
      </c>
    </row>
    <row r="35" spans="1:15" ht="15" x14ac:dyDescent="0.25">
      <c r="A35" s="102">
        <f>A_Stammdaten!A62</f>
        <v>0</v>
      </c>
      <c r="B35" s="103">
        <f>A_Stammdaten!B62</f>
        <v>0</v>
      </c>
      <c r="C35" s="49">
        <f t="shared" si="4"/>
        <v>0</v>
      </c>
      <c r="D35" s="104">
        <f>SUMIF(D_SAV!$A$5:$A$204,$A35,D_SAV!$U$5:$U$204)</f>
        <v>0</v>
      </c>
      <c r="E35" s="104">
        <f>SUMIFS(D2_WAV!$K$5:$K$54,D2_WAV!$A$5:$A$54,$A35,D2_WAV!$D$5:$D$54,"&gt;2016",D2_WAV!$D$5:$D$54,"&lt;="&amp;A_Stammdaten!$B$9)
-SUMIFS(D2_WAV!$K$5:$K$54,D2_WAV!$A$5:$A$54,$A35,D2_WAV!$B$5:$B$54,"Geschäfts- oder Firmenwert",D2_WAV!$D$5:$D$54,"&gt;2016",D2_WAV!$D$5:$D$54,"&lt;="&amp;A_Stammdaten!$B$9)</f>
        <v>0</v>
      </c>
      <c r="F35" s="104">
        <f>SUMIF(D_SAV!$A$5:$A$204,$A35,D_SAV!$T$5:$T$204)</f>
        <v>0</v>
      </c>
      <c r="G35" s="105">
        <f>SUMIFS(D2_WAV!$J$5:$J$54,D2_WAV!$A$5:$A$54,$A35,D2_WAV!$D$5:$D$54,"&gt;2016",D2_WAV!$D$5:$D$54,"&lt;="&amp;A_Stammdaten!$B$9)
-SUMIFS(D2_WAV!$J$5:$J$54,D2_WAV!$A$5:$A$54,$A35,D2_WAV!$B$5:$B$54,"Geschäfts- oder Firmenwert",D2_WAV!$D$5:$D$54,"&gt;2016",D2_WAV!$D$5:$D$54,"&lt;="&amp;A_Stammdaten!$B$9)
+SUMIFS(D2_WAV!$J$5:$J$54,D2_WAV!$A$5:$A$54,$A35,D2_WAV!$B$5:$B$54,"geleistete Anzahlungen und Anlagen im Bau des Sachanlagevermögens",D2_WAV!$D$5:$D$54,"&lt;=2016")</f>
        <v>0</v>
      </c>
      <c r="H35" s="104">
        <f>SUMIFS(D1_BKZ_NAKB_SoPo!$H$5:$H$54,D1_BKZ_NAKB_SoPo!$A$5:$A$54,$A35)</f>
        <v>0</v>
      </c>
      <c r="I35" s="104">
        <f>SUMIF(D_SAV!$A$5:$A$204,$A35,D_SAV!$V$5:$V$204)</f>
        <v>0</v>
      </c>
      <c r="J35" s="105">
        <f>SUMIFS(D2_WAV!$L$5:$L$54,D2_WAV!$A$5:$A$54,$A35,D2_WAV!$D$5:$D$54,"&gt;2016",D2_WAV!$D$5:$D$54,"&lt;="&amp;A_Stammdaten!$B$9)
-SUMIFS(D2_WAV!$L$5:$L$54,D2_WAV!$A$5:$A$54,$A35,D2_WAV!$B$5:$B$54,"Geschäfts- oder Firmenwert",D2_WAV!$D$5:$D$54,"&gt;2016",D2_WAV!$D$5:$D$54,"&lt;="&amp;A_Stammdaten!$B$9)
+SUMIFS(D2_WAV!$L$5:$L$54,D2_WAV!$A$5:$A$54,$A35,D2_WAV!$B$5:$B$54,"geleistete Anzahlungen und Anlagen im Bau des Sachanlagevermögens",D2_WAV!$D$5:$D$54,"&lt;=2016")</f>
        <v>0</v>
      </c>
      <c r="K35" s="104">
        <f>SUMIFS(D1_BKZ_NAKB_SoPo!$I$5:$I$54,D1_BKZ_NAKB_SoPo!$A$5:$A$54,$A35)</f>
        <v>0</v>
      </c>
      <c r="L35" s="104">
        <f t="shared" si="5"/>
        <v>0</v>
      </c>
      <c r="M35" s="49">
        <f>$L35*Listen!$H$4</f>
        <v>0</v>
      </c>
      <c r="N35" s="104">
        <f>$L35*0.4*Listen!$H$2*0.035*A_Stammdaten!E62</f>
        <v>0</v>
      </c>
      <c r="O35" s="49">
        <f t="shared" si="6"/>
        <v>0</v>
      </c>
    </row>
    <row r="36" spans="1:15" ht="15" x14ac:dyDescent="0.25">
      <c r="A36" s="102">
        <f>A_Stammdaten!A63</f>
        <v>0</v>
      </c>
      <c r="B36" s="103">
        <f>A_Stammdaten!B63</f>
        <v>0</v>
      </c>
      <c r="C36" s="49">
        <f t="shared" si="4"/>
        <v>0</v>
      </c>
      <c r="D36" s="104">
        <f>SUMIF(D_SAV!$A$5:$A$204,$A36,D_SAV!$U$5:$U$204)</f>
        <v>0</v>
      </c>
      <c r="E36" s="104">
        <f>SUMIFS(D2_WAV!$K$5:$K$54,D2_WAV!$A$5:$A$54,$A36,D2_WAV!$D$5:$D$54,"&gt;2016",D2_WAV!$D$5:$D$54,"&lt;="&amp;A_Stammdaten!$B$9)
-SUMIFS(D2_WAV!$K$5:$K$54,D2_WAV!$A$5:$A$54,$A36,D2_WAV!$B$5:$B$54,"Geschäfts- oder Firmenwert",D2_WAV!$D$5:$D$54,"&gt;2016",D2_WAV!$D$5:$D$54,"&lt;="&amp;A_Stammdaten!$B$9)</f>
        <v>0</v>
      </c>
      <c r="F36" s="104">
        <f>SUMIF(D_SAV!$A$5:$A$204,$A36,D_SAV!$T$5:$T$204)</f>
        <v>0</v>
      </c>
      <c r="G36" s="105">
        <f>SUMIFS(D2_WAV!$J$5:$J$54,D2_WAV!$A$5:$A$54,$A36,D2_WAV!$D$5:$D$54,"&gt;2016",D2_WAV!$D$5:$D$54,"&lt;="&amp;A_Stammdaten!$B$9)
-SUMIFS(D2_WAV!$J$5:$J$54,D2_WAV!$A$5:$A$54,$A36,D2_WAV!$B$5:$B$54,"Geschäfts- oder Firmenwert",D2_WAV!$D$5:$D$54,"&gt;2016",D2_WAV!$D$5:$D$54,"&lt;="&amp;A_Stammdaten!$B$9)
+SUMIFS(D2_WAV!$J$5:$J$54,D2_WAV!$A$5:$A$54,$A36,D2_WAV!$B$5:$B$54,"geleistete Anzahlungen und Anlagen im Bau des Sachanlagevermögens",D2_WAV!$D$5:$D$54,"&lt;=2016")</f>
        <v>0</v>
      </c>
      <c r="H36" s="104">
        <f>SUMIFS(D1_BKZ_NAKB_SoPo!$H$5:$H$54,D1_BKZ_NAKB_SoPo!$A$5:$A$54,$A36)</f>
        <v>0</v>
      </c>
      <c r="I36" s="104">
        <f>SUMIF(D_SAV!$A$5:$A$204,$A36,D_SAV!$V$5:$V$204)</f>
        <v>0</v>
      </c>
      <c r="J36" s="105">
        <f>SUMIFS(D2_WAV!$L$5:$L$54,D2_WAV!$A$5:$A$54,$A36,D2_WAV!$D$5:$D$54,"&gt;2016",D2_WAV!$D$5:$D$54,"&lt;="&amp;A_Stammdaten!$B$9)
-SUMIFS(D2_WAV!$L$5:$L$54,D2_WAV!$A$5:$A$54,$A36,D2_WAV!$B$5:$B$54,"Geschäfts- oder Firmenwert",D2_WAV!$D$5:$D$54,"&gt;2016",D2_WAV!$D$5:$D$54,"&lt;="&amp;A_Stammdaten!$B$9)
+SUMIFS(D2_WAV!$L$5:$L$54,D2_WAV!$A$5:$A$54,$A36,D2_WAV!$B$5:$B$54,"geleistete Anzahlungen und Anlagen im Bau des Sachanlagevermögens",D2_WAV!$D$5:$D$54,"&lt;=2016")</f>
        <v>0</v>
      </c>
      <c r="K36" s="104">
        <f>SUMIFS(D1_BKZ_NAKB_SoPo!$I$5:$I$54,D1_BKZ_NAKB_SoPo!$A$5:$A$54,$A36)</f>
        <v>0</v>
      </c>
      <c r="L36" s="104">
        <f t="shared" si="5"/>
        <v>0</v>
      </c>
      <c r="M36" s="49">
        <f>$L36*Listen!$H$4</f>
        <v>0</v>
      </c>
      <c r="N36" s="104">
        <f>$L36*0.4*Listen!$H$2*0.035*A_Stammdaten!E63</f>
        <v>0</v>
      </c>
      <c r="O36" s="49">
        <f t="shared" si="6"/>
        <v>0</v>
      </c>
    </row>
    <row r="37" spans="1:15" ht="15" x14ac:dyDescent="0.25">
      <c r="A37" s="102">
        <f>A_Stammdaten!A64</f>
        <v>0</v>
      </c>
      <c r="B37" s="103">
        <f>A_Stammdaten!B64</f>
        <v>0</v>
      </c>
      <c r="C37" s="49">
        <f t="shared" si="4"/>
        <v>0</v>
      </c>
      <c r="D37" s="104">
        <f>SUMIF(D_SAV!$A$5:$A$204,$A37,D_SAV!$U$5:$U$204)</f>
        <v>0</v>
      </c>
      <c r="E37" s="104">
        <f>SUMIFS(D2_WAV!$K$5:$K$54,D2_WAV!$A$5:$A$54,$A37,D2_WAV!$D$5:$D$54,"&gt;2016",D2_WAV!$D$5:$D$54,"&lt;="&amp;A_Stammdaten!$B$9)
-SUMIFS(D2_WAV!$K$5:$K$54,D2_WAV!$A$5:$A$54,$A37,D2_WAV!$B$5:$B$54,"Geschäfts- oder Firmenwert",D2_WAV!$D$5:$D$54,"&gt;2016",D2_WAV!$D$5:$D$54,"&lt;="&amp;A_Stammdaten!$B$9)</f>
        <v>0</v>
      </c>
      <c r="F37" s="104">
        <f>SUMIF(D_SAV!$A$5:$A$204,$A37,D_SAV!$T$5:$T$204)</f>
        <v>0</v>
      </c>
      <c r="G37" s="105">
        <f>SUMIFS(D2_WAV!$J$5:$J$54,D2_WAV!$A$5:$A$54,$A37,D2_WAV!$D$5:$D$54,"&gt;2016",D2_WAV!$D$5:$D$54,"&lt;="&amp;A_Stammdaten!$B$9)
-SUMIFS(D2_WAV!$J$5:$J$54,D2_WAV!$A$5:$A$54,$A37,D2_WAV!$B$5:$B$54,"Geschäfts- oder Firmenwert",D2_WAV!$D$5:$D$54,"&gt;2016",D2_WAV!$D$5:$D$54,"&lt;="&amp;A_Stammdaten!$B$9)
+SUMIFS(D2_WAV!$J$5:$J$54,D2_WAV!$A$5:$A$54,$A37,D2_WAV!$B$5:$B$54,"geleistete Anzahlungen und Anlagen im Bau des Sachanlagevermögens",D2_WAV!$D$5:$D$54,"&lt;=2016")</f>
        <v>0</v>
      </c>
      <c r="H37" s="104">
        <f>SUMIFS(D1_BKZ_NAKB_SoPo!$H$5:$H$54,D1_BKZ_NAKB_SoPo!$A$5:$A$54,$A37)</f>
        <v>0</v>
      </c>
      <c r="I37" s="104">
        <f>SUMIF(D_SAV!$A$5:$A$204,$A37,D_SAV!$V$5:$V$204)</f>
        <v>0</v>
      </c>
      <c r="J37" s="105">
        <f>SUMIFS(D2_WAV!$L$5:$L$54,D2_WAV!$A$5:$A$54,$A37,D2_WAV!$D$5:$D$54,"&gt;2016",D2_WAV!$D$5:$D$54,"&lt;="&amp;A_Stammdaten!$B$9)
-SUMIFS(D2_WAV!$L$5:$L$54,D2_WAV!$A$5:$A$54,$A37,D2_WAV!$B$5:$B$54,"Geschäfts- oder Firmenwert",D2_WAV!$D$5:$D$54,"&gt;2016",D2_WAV!$D$5:$D$54,"&lt;="&amp;A_Stammdaten!$B$9)
+SUMIFS(D2_WAV!$L$5:$L$54,D2_WAV!$A$5:$A$54,$A37,D2_WAV!$B$5:$B$54,"geleistete Anzahlungen und Anlagen im Bau des Sachanlagevermögens",D2_WAV!$D$5:$D$54,"&lt;=2016")</f>
        <v>0</v>
      </c>
      <c r="K37" s="104">
        <f>SUMIFS(D1_BKZ_NAKB_SoPo!$I$5:$I$54,D1_BKZ_NAKB_SoPo!$A$5:$A$54,$A37)</f>
        <v>0</v>
      </c>
      <c r="L37" s="104">
        <f t="shared" si="5"/>
        <v>0</v>
      </c>
      <c r="M37" s="49">
        <f>$L37*Listen!$H$4</f>
        <v>0</v>
      </c>
      <c r="N37" s="104">
        <f>$L37*0.4*Listen!$H$2*0.035*A_Stammdaten!E64</f>
        <v>0</v>
      </c>
      <c r="O37" s="49">
        <f t="shared" si="6"/>
        <v>0</v>
      </c>
    </row>
    <row r="38" spans="1:15" ht="15" x14ac:dyDescent="0.25">
      <c r="A38" s="102">
        <f>A_Stammdaten!A65</f>
        <v>0</v>
      </c>
      <c r="B38" s="103">
        <f>A_Stammdaten!B65</f>
        <v>0</v>
      </c>
      <c r="C38" s="49">
        <f t="shared" si="4"/>
        <v>0</v>
      </c>
      <c r="D38" s="104">
        <f>SUMIF(D_SAV!$A$5:$A$204,$A38,D_SAV!$U$5:$U$204)</f>
        <v>0</v>
      </c>
      <c r="E38" s="104">
        <f>SUMIFS(D2_WAV!$K$5:$K$54,D2_WAV!$A$5:$A$54,$A38,D2_WAV!$D$5:$D$54,"&gt;2016",D2_WAV!$D$5:$D$54,"&lt;="&amp;A_Stammdaten!$B$9)
-SUMIFS(D2_WAV!$K$5:$K$54,D2_WAV!$A$5:$A$54,$A38,D2_WAV!$B$5:$B$54,"Geschäfts- oder Firmenwert",D2_WAV!$D$5:$D$54,"&gt;2016",D2_WAV!$D$5:$D$54,"&lt;="&amp;A_Stammdaten!$B$9)</f>
        <v>0</v>
      </c>
      <c r="F38" s="104">
        <f>SUMIF(D_SAV!$A$5:$A$204,$A38,D_SAV!$T$5:$T$204)</f>
        <v>0</v>
      </c>
      <c r="G38" s="105">
        <f>SUMIFS(D2_WAV!$J$5:$J$54,D2_WAV!$A$5:$A$54,$A38,D2_WAV!$D$5:$D$54,"&gt;2016",D2_WAV!$D$5:$D$54,"&lt;="&amp;A_Stammdaten!$B$9)
-SUMIFS(D2_WAV!$J$5:$J$54,D2_WAV!$A$5:$A$54,$A38,D2_WAV!$B$5:$B$54,"Geschäfts- oder Firmenwert",D2_WAV!$D$5:$D$54,"&gt;2016",D2_WAV!$D$5:$D$54,"&lt;="&amp;A_Stammdaten!$B$9)
+SUMIFS(D2_WAV!$J$5:$J$54,D2_WAV!$A$5:$A$54,$A38,D2_WAV!$B$5:$B$54,"geleistete Anzahlungen und Anlagen im Bau des Sachanlagevermögens",D2_WAV!$D$5:$D$54,"&lt;=2016")</f>
        <v>0</v>
      </c>
      <c r="H38" s="104">
        <f>SUMIFS(D1_BKZ_NAKB_SoPo!$H$5:$H$54,D1_BKZ_NAKB_SoPo!$A$5:$A$54,$A38)</f>
        <v>0</v>
      </c>
      <c r="I38" s="104">
        <f>SUMIF(D_SAV!$A$5:$A$204,$A38,D_SAV!$V$5:$V$204)</f>
        <v>0</v>
      </c>
      <c r="J38" s="105">
        <f>SUMIFS(D2_WAV!$L$5:$L$54,D2_WAV!$A$5:$A$54,$A38,D2_WAV!$D$5:$D$54,"&gt;2016",D2_WAV!$D$5:$D$54,"&lt;="&amp;A_Stammdaten!$B$9)
-SUMIFS(D2_WAV!$L$5:$L$54,D2_WAV!$A$5:$A$54,$A38,D2_WAV!$B$5:$B$54,"Geschäfts- oder Firmenwert",D2_WAV!$D$5:$D$54,"&gt;2016",D2_WAV!$D$5:$D$54,"&lt;="&amp;A_Stammdaten!$B$9)
+SUMIFS(D2_WAV!$L$5:$L$54,D2_WAV!$A$5:$A$54,$A38,D2_WAV!$B$5:$B$54,"geleistete Anzahlungen und Anlagen im Bau des Sachanlagevermögens",D2_WAV!$D$5:$D$54,"&lt;=2016")</f>
        <v>0</v>
      </c>
      <c r="K38" s="104">
        <f>SUMIFS(D1_BKZ_NAKB_SoPo!$I$5:$I$54,D1_BKZ_NAKB_SoPo!$A$5:$A$54,$A38)</f>
        <v>0</v>
      </c>
      <c r="L38" s="104">
        <f t="shared" si="5"/>
        <v>0</v>
      </c>
      <c r="M38" s="49">
        <f>$L38*Listen!$H$4</f>
        <v>0</v>
      </c>
      <c r="N38" s="104">
        <f>$L38*0.4*Listen!$H$2*0.035*A_Stammdaten!E65</f>
        <v>0</v>
      </c>
      <c r="O38" s="49">
        <f t="shared" si="6"/>
        <v>0</v>
      </c>
    </row>
    <row r="39" spans="1:15" ht="15" x14ac:dyDescent="0.25">
      <c r="A39" s="102">
        <f>A_Stammdaten!A66</f>
        <v>0</v>
      </c>
      <c r="B39" s="103">
        <f>A_Stammdaten!B66</f>
        <v>0</v>
      </c>
      <c r="C39" s="49">
        <f t="shared" si="4"/>
        <v>0</v>
      </c>
      <c r="D39" s="104">
        <f>SUMIF(D_SAV!$A$5:$A$204,$A39,D_SAV!$U$5:$U$204)</f>
        <v>0</v>
      </c>
      <c r="E39" s="104">
        <f>SUMIFS(D2_WAV!$K$5:$K$54,D2_WAV!$A$5:$A$54,$A39,D2_WAV!$D$5:$D$54,"&gt;2016",D2_WAV!$D$5:$D$54,"&lt;="&amp;A_Stammdaten!$B$9)
-SUMIFS(D2_WAV!$K$5:$K$54,D2_WAV!$A$5:$A$54,$A39,D2_WAV!$B$5:$B$54,"Geschäfts- oder Firmenwert",D2_WAV!$D$5:$D$54,"&gt;2016",D2_WAV!$D$5:$D$54,"&lt;="&amp;A_Stammdaten!$B$9)</f>
        <v>0</v>
      </c>
      <c r="F39" s="104">
        <f>SUMIF(D_SAV!$A$5:$A$204,$A39,D_SAV!$T$5:$T$204)</f>
        <v>0</v>
      </c>
      <c r="G39" s="105">
        <f>SUMIFS(D2_WAV!$J$5:$J$54,D2_WAV!$A$5:$A$54,$A39,D2_WAV!$D$5:$D$54,"&gt;2016",D2_WAV!$D$5:$D$54,"&lt;="&amp;A_Stammdaten!$B$9)
-SUMIFS(D2_WAV!$J$5:$J$54,D2_WAV!$A$5:$A$54,$A39,D2_WAV!$B$5:$B$54,"Geschäfts- oder Firmenwert",D2_WAV!$D$5:$D$54,"&gt;2016",D2_WAV!$D$5:$D$54,"&lt;="&amp;A_Stammdaten!$B$9)
+SUMIFS(D2_WAV!$J$5:$J$54,D2_WAV!$A$5:$A$54,$A39,D2_WAV!$B$5:$B$54,"geleistete Anzahlungen und Anlagen im Bau des Sachanlagevermögens",D2_WAV!$D$5:$D$54,"&lt;=2016")</f>
        <v>0</v>
      </c>
      <c r="H39" s="104">
        <f>SUMIFS(D1_BKZ_NAKB_SoPo!$H$5:$H$54,D1_BKZ_NAKB_SoPo!$A$5:$A$54,$A39)</f>
        <v>0</v>
      </c>
      <c r="I39" s="104">
        <f>SUMIF(D_SAV!$A$5:$A$204,$A39,D_SAV!$V$5:$V$204)</f>
        <v>0</v>
      </c>
      <c r="J39" s="105">
        <f>SUMIFS(D2_WAV!$L$5:$L$54,D2_WAV!$A$5:$A$54,$A39,D2_WAV!$D$5:$D$54,"&gt;2016",D2_WAV!$D$5:$D$54,"&lt;="&amp;A_Stammdaten!$B$9)
-SUMIFS(D2_WAV!$L$5:$L$54,D2_WAV!$A$5:$A$54,$A39,D2_WAV!$B$5:$B$54,"Geschäfts- oder Firmenwert",D2_WAV!$D$5:$D$54,"&gt;2016",D2_WAV!$D$5:$D$54,"&lt;="&amp;A_Stammdaten!$B$9)
+SUMIFS(D2_WAV!$L$5:$L$54,D2_WAV!$A$5:$A$54,$A39,D2_WAV!$B$5:$B$54,"geleistete Anzahlungen und Anlagen im Bau des Sachanlagevermögens",D2_WAV!$D$5:$D$54,"&lt;=2016")</f>
        <v>0</v>
      </c>
      <c r="K39" s="104">
        <f>SUMIFS(D1_BKZ_NAKB_SoPo!$I$5:$I$54,D1_BKZ_NAKB_SoPo!$A$5:$A$54,$A39)</f>
        <v>0</v>
      </c>
      <c r="L39" s="104">
        <f t="shared" si="5"/>
        <v>0</v>
      </c>
      <c r="M39" s="49">
        <f>$L39*Listen!$H$4</f>
        <v>0</v>
      </c>
      <c r="N39" s="104">
        <f>$L39*0.4*Listen!$H$2*0.035*A_Stammdaten!E66</f>
        <v>0</v>
      </c>
      <c r="O39" s="49">
        <f t="shared" si="6"/>
        <v>0</v>
      </c>
    </row>
    <row r="40" spans="1:15" ht="15" x14ac:dyDescent="0.25">
      <c r="A40" s="102">
        <f>A_Stammdaten!A67</f>
        <v>0</v>
      </c>
      <c r="B40" s="103">
        <f>A_Stammdaten!B67</f>
        <v>0</v>
      </c>
      <c r="C40" s="49">
        <f t="shared" si="4"/>
        <v>0</v>
      </c>
      <c r="D40" s="104">
        <f>SUMIF(D_SAV!$A$5:$A$204,$A40,D_SAV!$U$5:$U$204)</f>
        <v>0</v>
      </c>
      <c r="E40" s="104">
        <f>SUMIFS(D2_WAV!$K$5:$K$54,D2_WAV!$A$5:$A$54,$A40,D2_WAV!$D$5:$D$54,"&gt;2016",D2_WAV!$D$5:$D$54,"&lt;="&amp;A_Stammdaten!$B$9)
-SUMIFS(D2_WAV!$K$5:$K$54,D2_WAV!$A$5:$A$54,$A40,D2_WAV!$B$5:$B$54,"Geschäfts- oder Firmenwert",D2_WAV!$D$5:$D$54,"&gt;2016",D2_WAV!$D$5:$D$54,"&lt;="&amp;A_Stammdaten!$B$9)</f>
        <v>0</v>
      </c>
      <c r="F40" s="104">
        <f>SUMIF(D_SAV!$A$5:$A$204,$A40,D_SAV!$T$5:$T$204)</f>
        <v>0</v>
      </c>
      <c r="G40" s="105">
        <f>SUMIFS(D2_WAV!$J$5:$J$54,D2_WAV!$A$5:$A$54,$A40,D2_WAV!$D$5:$D$54,"&gt;2016",D2_WAV!$D$5:$D$54,"&lt;="&amp;A_Stammdaten!$B$9)
-SUMIFS(D2_WAV!$J$5:$J$54,D2_WAV!$A$5:$A$54,$A40,D2_WAV!$B$5:$B$54,"Geschäfts- oder Firmenwert",D2_WAV!$D$5:$D$54,"&gt;2016",D2_WAV!$D$5:$D$54,"&lt;="&amp;A_Stammdaten!$B$9)
+SUMIFS(D2_WAV!$J$5:$J$54,D2_WAV!$A$5:$A$54,$A40,D2_WAV!$B$5:$B$54,"geleistete Anzahlungen und Anlagen im Bau des Sachanlagevermögens",D2_WAV!$D$5:$D$54,"&lt;=2016")</f>
        <v>0</v>
      </c>
      <c r="H40" s="104">
        <f>SUMIFS(D1_BKZ_NAKB_SoPo!$H$5:$H$54,D1_BKZ_NAKB_SoPo!$A$5:$A$54,$A40)</f>
        <v>0</v>
      </c>
      <c r="I40" s="104">
        <f>SUMIF(D_SAV!$A$5:$A$204,$A40,D_SAV!$V$5:$V$204)</f>
        <v>0</v>
      </c>
      <c r="J40" s="105">
        <f>SUMIFS(D2_WAV!$L$5:$L$54,D2_WAV!$A$5:$A$54,$A40,D2_WAV!$D$5:$D$54,"&gt;2016",D2_WAV!$D$5:$D$54,"&lt;="&amp;A_Stammdaten!$B$9)
-SUMIFS(D2_WAV!$L$5:$L$54,D2_WAV!$A$5:$A$54,$A40,D2_WAV!$B$5:$B$54,"Geschäfts- oder Firmenwert",D2_WAV!$D$5:$D$54,"&gt;2016",D2_WAV!$D$5:$D$54,"&lt;="&amp;A_Stammdaten!$B$9)
+SUMIFS(D2_WAV!$L$5:$L$54,D2_WAV!$A$5:$A$54,$A40,D2_WAV!$B$5:$B$54,"geleistete Anzahlungen und Anlagen im Bau des Sachanlagevermögens",D2_WAV!$D$5:$D$54,"&lt;=2016")</f>
        <v>0</v>
      </c>
      <c r="K40" s="104">
        <f>SUMIFS(D1_BKZ_NAKB_SoPo!$I$5:$I$54,D1_BKZ_NAKB_SoPo!$A$5:$A$54,$A40)</f>
        <v>0</v>
      </c>
      <c r="L40" s="104">
        <f t="shared" si="5"/>
        <v>0</v>
      </c>
      <c r="M40" s="49">
        <f>$L40*Listen!$H$4</f>
        <v>0</v>
      </c>
      <c r="N40" s="104">
        <f>$L40*0.4*Listen!$H$2*0.035*A_Stammdaten!E67</f>
        <v>0</v>
      </c>
      <c r="O40" s="49">
        <f t="shared" si="6"/>
        <v>0</v>
      </c>
    </row>
    <row r="41" spans="1:15" ht="15" x14ac:dyDescent="0.25">
      <c r="A41" s="102">
        <f>A_Stammdaten!A68</f>
        <v>0</v>
      </c>
      <c r="B41" s="103">
        <f>A_Stammdaten!B68</f>
        <v>0</v>
      </c>
      <c r="C41" s="49">
        <f t="shared" si="4"/>
        <v>0</v>
      </c>
      <c r="D41" s="104">
        <f>SUMIF(D_SAV!$A$5:$A$204,$A41,D_SAV!$U$5:$U$204)</f>
        <v>0</v>
      </c>
      <c r="E41" s="104">
        <f>SUMIFS(D2_WAV!$K$5:$K$54,D2_WAV!$A$5:$A$54,$A41,D2_WAV!$D$5:$D$54,"&gt;2016",D2_WAV!$D$5:$D$54,"&lt;="&amp;A_Stammdaten!$B$9)
-SUMIFS(D2_WAV!$K$5:$K$54,D2_WAV!$A$5:$A$54,$A41,D2_WAV!$B$5:$B$54,"Geschäfts- oder Firmenwert",D2_WAV!$D$5:$D$54,"&gt;2016",D2_WAV!$D$5:$D$54,"&lt;="&amp;A_Stammdaten!$B$9)</f>
        <v>0</v>
      </c>
      <c r="F41" s="104">
        <f>SUMIF(D_SAV!$A$5:$A$204,$A41,D_SAV!$T$5:$T$204)</f>
        <v>0</v>
      </c>
      <c r="G41" s="105">
        <f>SUMIFS(D2_WAV!$J$5:$J$54,D2_WAV!$A$5:$A$54,$A41,D2_WAV!$D$5:$D$54,"&gt;2016",D2_WAV!$D$5:$D$54,"&lt;="&amp;A_Stammdaten!$B$9)
-SUMIFS(D2_WAV!$J$5:$J$54,D2_WAV!$A$5:$A$54,$A41,D2_WAV!$B$5:$B$54,"Geschäfts- oder Firmenwert",D2_WAV!$D$5:$D$54,"&gt;2016",D2_WAV!$D$5:$D$54,"&lt;="&amp;A_Stammdaten!$B$9)
+SUMIFS(D2_WAV!$J$5:$J$54,D2_WAV!$A$5:$A$54,$A41,D2_WAV!$B$5:$B$54,"geleistete Anzahlungen und Anlagen im Bau des Sachanlagevermögens",D2_WAV!$D$5:$D$54,"&lt;=2016")</f>
        <v>0</v>
      </c>
      <c r="H41" s="104">
        <f>SUMIFS(D1_BKZ_NAKB_SoPo!$H$5:$H$54,D1_BKZ_NAKB_SoPo!$A$5:$A$54,$A41)</f>
        <v>0</v>
      </c>
      <c r="I41" s="104">
        <f>SUMIF(D_SAV!$A$5:$A$204,$A41,D_SAV!$V$5:$V$204)</f>
        <v>0</v>
      </c>
      <c r="J41" s="105">
        <f>SUMIFS(D2_WAV!$L$5:$L$54,D2_WAV!$A$5:$A$54,$A41,D2_WAV!$D$5:$D$54,"&gt;2016",D2_WAV!$D$5:$D$54,"&lt;="&amp;A_Stammdaten!$B$9)
-SUMIFS(D2_WAV!$L$5:$L$54,D2_WAV!$A$5:$A$54,$A41,D2_WAV!$B$5:$B$54,"Geschäfts- oder Firmenwert",D2_WAV!$D$5:$D$54,"&gt;2016",D2_WAV!$D$5:$D$54,"&lt;="&amp;A_Stammdaten!$B$9)
+SUMIFS(D2_WAV!$L$5:$L$54,D2_WAV!$A$5:$A$54,$A41,D2_WAV!$B$5:$B$54,"geleistete Anzahlungen und Anlagen im Bau des Sachanlagevermögens",D2_WAV!$D$5:$D$54,"&lt;=2016")</f>
        <v>0</v>
      </c>
      <c r="K41" s="104">
        <f>SUMIFS(D1_BKZ_NAKB_SoPo!$I$5:$I$54,D1_BKZ_NAKB_SoPo!$A$5:$A$54,$A41)</f>
        <v>0</v>
      </c>
      <c r="L41" s="104">
        <f t="shared" si="5"/>
        <v>0</v>
      </c>
      <c r="M41" s="49">
        <f>$L41*Listen!$H$4</f>
        <v>0</v>
      </c>
      <c r="N41" s="104">
        <f>$L41*0.4*Listen!$H$2*0.035*A_Stammdaten!E68</f>
        <v>0</v>
      </c>
      <c r="O41" s="49">
        <f t="shared" si="6"/>
        <v>0</v>
      </c>
    </row>
    <row r="42" spans="1:15" ht="15" x14ac:dyDescent="0.25">
      <c r="A42" s="102">
        <f>A_Stammdaten!A69</f>
        <v>0</v>
      </c>
      <c r="B42" s="103">
        <f>A_Stammdaten!B69</f>
        <v>0</v>
      </c>
      <c r="C42" s="49">
        <f t="shared" si="4"/>
        <v>0</v>
      </c>
      <c r="D42" s="104">
        <f>SUMIF(D_SAV!$A$5:$A$204,$A42,D_SAV!$U$5:$U$204)</f>
        <v>0</v>
      </c>
      <c r="E42" s="104">
        <f>SUMIFS(D2_WAV!$K$5:$K$54,D2_WAV!$A$5:$A$54,$A42,D2_WAV!$D$5:$D$54,"&gt;2016",D2_WAV!$D$5:$D$54,"&lt;="&amp;A_Stammdaten!$B$9)
-SUMIFS(D2_WAV!$K$5:$K$54,D2_WAV!$A$5:$A$54,$A42,D2_WAV!$B$5:$B$54,"Geschäfts- oder Firmenwert",D2_WAV!$D$5:$D$54,"&gt;2016",D2_WAV!$D$5:$D$54,"&lt;="&amp;A_Stammdaten!$B$9)</f>
        <v>0</v>
      </c>
      <c r="F42" s="104">
        <f>SUMIF(D_SAV!$A$5:$A$204,$A42,D_SAV!$T$5:$T$204)</f>
        <v>0</v>
      </c>
      <c r="G42" s="105">
        <f>SUMIFS(D2_WAV!$J$5:$J$54,D2_WAV!$A$5:$A$54,$A42,D2_WAV!$D$5:$D$54,"&gt;2016",D2_WAV!$D$5:$D$54,"&lt;="&amp;A_Stammdaten!$B$9)
-SUMIFS(D2_WAV!$J$5:$J$54,D2_WAV!$A$5:$A$54,$A42,D2_WAV!$B$5:$B$54,"Geschäfts- oder Firmenwert",D2_WAV!$D$5:$D$54,"&gt;2016",D2_WAV!$D$5:$D$54,"&lt;="&amp;A_Stammdaten!$B$9)
+SUMIFS(D2_WAV!$J$5:$J$54,D2_WAV!$A$5:$A$54,$A42,D2_WAV!$B$5:$B$54,"geleistete Anzahlungen und Anlagen im Bau des Sachanlagevermögens",D2_WAV!$D$5:$D$54,"&lt;=2016")</f>
        <v>0</v>
      </c>
      <c r="H42" s="104">
        <f>SUMIFS(D1_BKZ_NAKB_SoPo!$H$5:$H$54,D1_BKZ_NAKB_SoPo!$A$5:$A$54,$A42)</f>
        <v>0</v>
      </c>
      <c r="I42" s="104">
        <f>SUMIF(D_SAV!$A$5:$A$204,$A42,D_SAV!$V$5:$V$204)</f>
        <v>0</v>
      </c>
      <c r="J42" s="105">
        <f>SUMIFS(D2_WAV!$L$5:$L$54,D2_WAV!$A$5:$A$54,$A42,D2_WAV!$D$5:$D$54,"&gt;2016",D2_WAV!$D$5:$D$54,"&lt;="&amp;A_Stammdaten!$B$9)
-SUMIFS(D2_WAV!$L$5:$L$54,D2_WAV!$A$5:$A$54,$A42,D2_WAV!$B$5:$B$54,"Geschäfts- oder Firmenwert",D2_WAV!$D$5:$D$54,"&gt;2016",D2_WAV!$D$5:$D$54,"&lt;="&amp;A_Stammdaten!$B$9)
+SUMIFS(D2_WAV!$L$5:$L$54,D2_WAV!$A$5:$A$54,$A42,D2_WAV!$B$5:$B$54,"geleistete Anzahlungen und Anlagen im Bau des Sachanlagevermögens",D2_WAV!$D$5:$D$54,"&lt;=2016")</f>
        <v>0</v>
      </c>
      <c r="K42" s="104">
        <f>SUMIFS(D1_BKZ_NAKB_SoPo!$I$5:$I$54,D1_BKZ_NAKB_SoPo!$A$5:$A$54,$A42)</f>
        <v>0</v>
      </c>
      <c r="L42" s="104">
        <f t="shared" si="5"/>
        <v>0</v>
      </c>
      <c r="M42" s="49">
        <f>$L42*Listen!$H$4</f>
        <v>0</v>
      </c>
      <c r="N42" s="104">
        <f>$L42*0.4*Listen!$H$2*0.035*A_Stammdaten!E69</f>
        <v>0</v>
      </c>
      <c r="O42" s="49">
        <f t="shared" si="6"/>
        <v>0</v>
      </c>
    </row>
    <row r="43" spans="1:15" ht="15" x14ac:dyDescent="0.25">
      <c r="A43" s="102">
        <f>A_Stammdaten!A70</f>
        <v>0</v>
      </c>
      <c r="B43" s="103">
        <f>A_Stammdaten!B70</f>
        <v>0</v>
      </c>
      <c r="C43" s="49">
        <f t="shared" si="4"/>
        <v>0</v>
      </c>
      <c r="D43" s="104">
        <f>SUMIF(D_SAV!$A$5:$A$204,$A43,D_SAV!$U$5:$U$204)</f>
        <v>0</v>
      </c>
      <c r="E43" s="104">
        <f>SUMIFS(D2_WAV!$K$5:$K$54,D2_WAV!$A$5:$A$54,$A43,D2_WAV!$D$5:$D$54,"&gt;2016",D2_WAV!$D$5:$D$54,"&lt;="&amp;A_Stammdaten!$B$9)
-SUMIFS(D2_WAV!$K$5:$K$54,D2_WAV!$A$5:$A$54,$A43,D2_WAV!$B$5:$B$54,"Geschäfts- oder Firmenwert",D2_WAV!$D$5:$D$54,"&gt;2016",D2_WAV!$D$5:$D$54,"&lt;="&amp;A_Stammdaten!$B$9)</f>
        <v>0</v>
      </c>
      <c r="F43" s="104">
        <f>SUMIF(D_SAV!$A$5:$A$204,$A43,D_SAV!$T$5:$T$204)</f>
        <v>0</v>
      </c>
      <c r="G43" s="105">
        <f>SUMIFS(D2_WAV!$J$5:$J$54,D2_WAV!$A$5:$A$54,$A43,D2_WAV!$D$5:$D$54,"&gt;2016",D2_WAV!$D$5:$D$54,"&lt;="&amp;A_Stammdaten!$B$9)
-SUMIFS(D2_WAV!$J$5:$J$54,D2_WAV!$A$5:$A$54,$A43,D2_WAV!$B$5:$B$54,"Geschäfts- oder Firmenwert",D2_WAV!$D$5:$D$54,"&gt;2016",D2_WAV!$D$5:$D$54,"&lt;="&amp;A_Stammdaten!$B$9)
+SUMIFS(D2_WAV!$J$5:$J$54,D2_WAV!$A$5:$A$54,$A43,D2_WAV!$B$5:$B$54,"geleistete Anzahlungen und Anlagen im Bau des Sachanlagevermögens",D2_WAV!$D$5:$D$54,"&lt;=2016")</f>
        <v>0</v>
      </c>
      <c r="H43" s="104">
        <f>SUMIFS(D1_BKZ_NAKB_SoPo!$H$5:$H$54,D1_BKZ_NAKB_SoPo!$A$5:$A$54,$A43)</f>
        <v>0</v>
      </c>
      <c r="I43" s="104">
        <f>SUMIF(D_SAV!$A$5:$A$204,$A43,D_SAV!$V$5:$V$204)</f>
        <v>0</v>
      </c>
      <c r="J43" s="105">
        <f>SUMIFS(D2_WAV!$L$5:$L$54,D2_WAV!$A$5:$A$54,$A43,D2_WAV!$D$5:$D$54,"&gt;2016",D2_WAV!$D$5:$D$54,"&lt;="&amp;A_Stammdaten!$B$9)
-SUMIFS(D2_WAV!$L$5:$L$54,D2_WAV!$A$5:$A$54,$A43,D2_WAV!$B$5:$B$54,"Geschäfts- oder Firmenwert",D2_WAV!$D$5:$D$54,"&gt;2016",D2_WAV!$D$5:$D$54,"&lt;="&amp;A_Stammdaten!$B$9)
+SUMIFS(D2_WAV!$L$5:$L$54,D2_WAV!$A$5:$A$54,$A43,D2_WAV!$B$5:$B$54,"geleistete Anzahlungen und Anlagen im Bau des Sachanlagevermögens",D2_WAV!$D$5:$D$54,"&lt;=2016")</f>
        <v>0</v>
      </c>
      <c r="K43" s="104">
        <f>SUMIFS(D1_BKZ_NAKB_SoPo!$I$5:$I$54,D1_BKZ_NAKB_SoPo!$A$5:$A$54,$A43)</f>
        <v>0</v>
      </c>
      <c r="L43" s="104">
        <f t="shared" si="5"/>
        <v>0</v>
      </c>
      <c r="M43" s="49">
        <f>$L43*Listen!$H$4</f>
        <v>0</v>
      </c>
      <c r="N43" s="104">
        <f>$L43*0.4*Listen!$H$2*0.035*A_Stammdaten!E70</f>
        <v>0</v>
      </c>
      <c r="O43" s="49">
        <f t="shared" si="6"/>
        <v>0</v>
      </c>
    </row>
    <row r="44" spans="1:15" ht="15" x14ac:dyDescent="0.25">
      <c r="A44" s="102">
        <f>A_Stammdaten!A71</f>
        <v>0</v>
      </c>
      <c r="B44" s="103">
        <f>A_Stammdaten!B71</f>
        <v>0</v>
      </c>
      <c r="C44" s="49">
        <f t="shared" si="4"/>
        <v>0</v>
      </c>
      <c r="D44" s="104">
        <f>SUMIF(D_SAV!$A$5:$A$204,$A44,D_SAV!$U$5:$U$204)</f>
        <v>0</v>
      </c>
      <c r="E44" s="104">
        <f>SUMIFS(D2_WAV!$K$5:$K$54,D2_WAV!$A$5:$A$54,$A44,D2_WAV!$D$5:$D$54,"&gt;2016",D2_WAV!$D$5:$D$54,"&lt;="&amp;A_Stammdaten!$B$9)
-SUMIFS(D2_WAV!$K$5:$K$54,D2_WAV!$A$5:$A$54,$A44,D2_WAV!$B$5:$B$54,"Geschäfts- oder Firmenwert",D2_WAV!$D$5:$D$54,"&gt;2016",D2_WAV!$D$5:$D$54,"&lt;="&amp;A_Stammdaten!$B$9)</f>
        <v>0</v>
      </c>
      <c r="F44" s="104">
        <f>SUMIF(D_SAV!$A$5:$A$204,$A44,D_SAV!$T$5:$T$204)</f>
        <v>0</v>
      </c>
      <c r="G44" s="105">
        <f>SUMIFS(D2_WAV!$J$5:$J$54,D2_WAV!$A$5:$A$54,$A44,D2_WAV!$D$5:$D$54,"&gt;2016",D2_WAV!$D$5:$D$54,"&lt;="&amp;A_Stammdaten!$B$9)
-SUMIFS(D2_WAV!$J$5:$J$54,D2_WAV!$A$5:$A$54,$A44,D2_WAV!$B$5:$B$54,"Geschäfts- oder Firmenwert",D2_WAV!$D$5:$D$54,"&gt;2016",D2_WAV!$D$5:$D$54,"&lt;="&amp;A_Stammdaten!$B$9)
+SUMIFS(D2_WAV!$J$5:$J$54,D2_WAV!$A$5:$A$54,$A44,D2_WAV!$B$5:$B$54,"geleistete Anzahlungen und Anlagen im Bau des Sachanlagevermögens",D2_WAV!$D$5:$D$54,"&lt;=2016")</f>
        <v>0</v>
      </c>
      <c r="H44" s="104">
        <f>SUMIFS(D1_BKZ_NAKB_SoPo!$H$5:$H$54,D1_BKZ_NAKB_SoPo!$A$5:$A$54,$A44)</f>
        <v>0</v>
      </c>
      <c r="I44" s="104">
        <f>SUMIF(D_SAV!$A$5:$A$204,$A44,D_SAV!$V$5:$V$204)</f>
        <v>0</v>
      </c>
      <c r="J44" s="105">
        <f>SUMIFS(D2_WAV!$L$5:$L$54,D2_WAV!$A$5:$A$54,$A44,D2_WAV!$D$5:$D$54,"&gt;2016",D2_WAV!$D$5:$D$54,"&lt;="&amp;A_Stammdaten!$B$9)
-SUMIFS(D2_WAV!$L$5:$L$54,D2_WAV!$A$5:$A$54,$A44,D2_WAV!$B$5:$B$54,"Geschäfts- oder Firmenwert",D2_WAV!$D$5:$D$54,"&gt;2016",D2_WAV!$D$5:$D$54,"&lt;="&amp;A_Stammdaten!$B$9)
+SUMIFS(D2_WAV!$L$5:$L$54,D2_WAV!$A$5:$A$54,$A44,D2_WAV!$B$5:$B$54,"geleistete Anzahlungen und Anlagen im Bau des Sachanlagevermögens",D2_WAV!$D$5:$D$54,"&lt;=2016")</f>
        <v>0</v>
      </c>
      <c r="K44" s="104">
        <f>SUMIFS(D1_BKZ_NAKB_SoPo!$I$5:$I$54,D1_BKZ_NAKB_SoPo!$A$5:$A$54,$A44)</f>
        <v>0</v>
      </c>
      <c r="L44" s="104">
        <f t="shared" si="5"/>
        <v>0</v>
      </c>
      <c r="M44" s="49">
        <f>$L44*Listen!$H$4</f>
        <v>0</v>
      </c>
      <c r="N44" s="104">
        <f>$L44*0.4*Listen!$H$2*0.035*A_Stammdaten!E71</f>
        <v>0</v>
      </c>
      <c r="O44" s="49">
        <f t="shared" si="6"/>
        <v>0</v>
      </c>
    </row>
    <row r="45" spans="1:15" ht="15" x14ac:dyDescent="0.25">
      <c r="A45" s="102">
        <f>A_Stammdaten!A72</f>
        <v>0</v>
      </c>
      <c r="B45" s="103">
        <f>A_Stammdaten!B72</f>
        <v>0</v>
      </c>
      <c r="C45" s="49">
        <f t="shared" si="4"/>
        <v>0</v>
      </c>
      <c r="D45" s="104">
        <f>SUMIF(D_SAV!$A$5:$A$204,$A45,D_SAV!$U$5:$U$204)</f>
        <v>0</v>
      </c>
      <c r="E45" s="104">
        <f>SUMIFS(D2_WAV!$K$5:$K$54,D2_WAV!$A$5:$A$54,$A45,D2_WAV!$D$5:$D$54,"&gt;2016",D2_WAV!$D$5:$D$54,"&lt;="&amp;A_Stammdaten!$B$9)
-SUMIFS(D2_WAV!$K$5:$K$54,D2_WAV!$A$5:$A$54,$A45,D2_WAV!$B$5:$B$54,"Geschäfts- oder Firmenwert",D2_WAV!$D$5:$D$54,"&gt;2016",D2_WAV!$D$5:$D$54,"&lt;="&amp;A_Stammdaten!$B$9)</f>
        <v>0</v>
      </c>
      <c r="F45" s="104">
        <f>SUMIF(D_SAV!$A$5:$A$204,$A45,D_SAV!$T$5:$T$204)</f>
        <v>0</v>
      </c>
      <c r="G45" s="105">
        <f>SUMIFS(D2_WAV!$J$5:$J$54,D2_WAV!$A$5:$A$54,$A45,D2_WAV!$D$5:$D$54,"&gt;2016",D2_WAV!$D$5:$D$54,"&lt;="&amp;A_Stammdaten!$B$9)
-SUMIFS(D2_WAV!$J$5:$J$54,D2_WAV!$A$5:$A$54,$A45,D2_WAV!$B$5:$B$54,"Geschäfts- oder Firmenwert",D2_WAV!$D$5:$D$54,"&gt;2016",D2_WAV!$D$5:$D$54,"&lt;="&amp;A_Stammdaten!$B$9)
+SUMIFS(D2_WAV!$J$5:$J$54,D2_WAV!$A$5:$A$54,$A45,D2_WAV!$B$5:$B$54,"geleistete Anzahlungen und Anlagen im Bau des Sachanlagevermögens",D2_WAV!$D$5:$D$54,"&lt;=2016")</f>
        <v>0</v>
      </c>
      <c r="H45" s="104">
        <f>SUMIFS(D1_BKZ_NAKB_SoPo!$H$5:$H$54,D1_BKZ_NAKB_SoPo!$A$5:$A$54,$A45)</f>
        <v>0</v>
      </c>
      <c r="I45" s="104">
        <f>SUMIF(D_SAV!$A$5:$A$204,$A45,D_SAV!$V$5:$V$204)</f>
        <v>0</v>
      </c>
      <c r="J45" s="105">
        <f>SUMIFS(D2_WAV!$L$5:$L$54,D2_WAV!$A$5:$A$54,$A45,D2_WAV!$D$5:$D$54,"&gt;2016",D2_WAV!$D$5:$D$54,"&lt;="&amp;A_Stammdaten!$B$9)
-SUMIFS(D2_WAV!$L$5:$L$54,D2_WAV!$A$5:$A$54,$A45,D2_WAV!$B$5:$B$54,"Geschäfts- oder Firmenwert",D2_WAV!$D$5:$D$54,"&gt;2016",D2_WAV!$D$5:$D$54,"&lt;="&amp;A_Stammdaten!$B$9)
+SUMIFS(D2_WAV!$L$5:$L$54,D2_WAV!$A$5:$A$54,$A45,D2_WAV!$B$5:$B$54,"geleistete Anzahlungen und Anlagen im Bau des Sachanlagevermögens",D2_WAV!$D$5:$D$54,"&lt;=2016")</f>
        <v>0</v>
      </c>
      <c r="K45" s="104">
        <f>SUMIFS(D1_BKZ_NAKB_SoPo!$I$5:$I$54,D1_BKZ_NAKB_SoPo!$A$5:$A$54,$A45)</f>
        <v>0</v>
      </c>
      <c r="L45" s="104">
        <f t="shared" si="5"/>
        <v>0</v>
      </c>
      <c r="M45" s="49">
        <f>$L45*Listen!$H$4</f>
        <v>0</v>
      </c>
      <c r="N45" s="104">
        <f>$L45*0.4*Listen!$H$2*0.035*A_Stammdaten!E72</f>
        <v>0</v>
      </c>
      <c r="O45" s="49">
        <f t="shared" si="6"/>
        <v>0</v>
      </c>
    </row>
    <row r="46" spans="1:15" ht="15" x14ac:dyDescent="0.25">
      <c r="A46" s="102">
        <f>A_Stammdaten!A73</f>
        <v>0</v>
      </c>
      <c r="B46" s="103">
        <f>A_Stammdaten!B73</f>
        <v>0</v>
      </c>
      <c r="C46" s="49">
        <f t="shared" si="4"/>
        <v>0</v>
      </c>
      <c r="D46" s="104">
        <f>SUMIF(D_SAV!$A$5:$A$204,$A46,D_SAV!$U$5:$U$204)</f>
        <v>0</v>
      </c>
      <c r="E46" s="104">
        <f>SUMIFS(D2_WAV!$K$5:$K$54,D2_WAV!$A$5:$A$54,$A46,D2_WAV!$D$5:$D$54,"&gt;2016",D2_WAV!$D$5:$D$54,"&lt;="&amp;A_Stammdaten!$B$9)
-SUMIFS(D2_WAV!$K$5:$K$54,D2_WAV!$A$5:$A$54,$A46,D2_WAV!$B$5:$B$54,"Geschäfts- oder Firmenwert",D2_WAV!$D$5:$D$54,"&gt;2016",D2_WAV!$D$5:$D$54,"&lt;="&amp;A_Stammdaten!$B$9)</f>
        <v>0</v>
      </c>
      <c r="F46" s="104">
        <f>SUMIF(D_SAV!$A$5:$A$204,$A46,D_SAV!$T$5:$T$204)</f>
        <v>0</v>
      </c>
      <c r="G46" s="105">
        <f>SUMIFS(D2_WAV!$J$5:$J$54,D2_WAV!$A$5:$A$54,$A46,D2_WAV!$D$5:$D$54,"&gt;2016",D2_WAV!$D$5:$D$54,"&lt;="&amp;A_Stammdaten!$B$9)
-SUMIFS(D2_WAV!$J$5:$J$54,D2_WAV!$A$5:$A$54,$A46,D2_WAV!$B$5:$B$54,"Geschäfts- oder Firmenwert",D2_WAV!$D$5:$D$54,"&gt;2016",D2_WAV!$D$5:$D$54,"&lt;="&amp;A_Stammdaten!$B$9)
+SUMIFS(D2_WAV!$J$5:$J$54,D2_WAV!$A$5:$A$54,$A46,D2_WAV!$B$5:$B$54,"geleistete Anzahlungen und Anlagen im Bau des Sachanlagevermögens",D2_WAV!$D$5:$D$54,"&lt;=2016")</f>
        <v>0</v>
      </c>
      <c r="H46" s="104">
        <f>SUMIFS(D1_BKZ_NAKB_SoPo!$H$5:$H$54,D1_BKZ_NAKB_SoPo!$A$5:$A$54,$A46)</f>
        <v>0</v>
      </c>
      <c r="I46" s="104">
        <f>SUMIF(D_SAV!$A$5:$A$204,$A46,D_SAV!$V$5:$V$204)</f>
        <v>0</v>
      </c>
      <c r="J46" s="105">
        <f>SUMIFS(D2_WAV!$L$5:$L$54,D2_WAV!$A$5:$A$54,$A46,D2_WAV!$D$5:$D$54,"&gt;2016",D2_WAV!$D$5:$D$54,"&lt;="&amp;A_Stammdaten!$B$9)
-SUMIFS(D2_WAV!$L$5:$L$54,D2_WAV!$A$5:$A$54,$A46,D2_WAV!$B$5:$B$54,"Geschäfts- oder Firmenwert",D2_WAV!$D$5:$D$54,"&gt;2016",D2_WAV!$D$5:$D$54,"&lt;="&amp;A_Stammdaten!$B$9)
+SUMIFS(D2_WAV!$L$5:$L$54,D2_WAV!$A$5:$A$54,$A46,D2_WAV!$B$5:$B$54,"geleistete Anzahlungen und Anlagen im Bau des Sachanlagevermögens",D2_WAV!$D$5:$D$54,"&lt;=2016")</f>
        <v>0</v>
      </c>
      <c r="K46" s="104">
        <f>SUMIFS(D1_BKZ_NAKB_SoPo!$I$5:$I$54,D1_BKZ_NAKB_SoPo!$A$5:$A$54,$A46)</f>
        <v>0</v>
      </c>
      <c r="L46" s="104">
        <f t="shared" si="5"/>
        <v>0</v>
      </c>
      <c r="M46" s="49">
        <f>$L46*Listen!$H$4</f>
        <v>0</v>
      </c>
      <c r="N46" s="104">
        <f>$L46*0.4*Listen!$H$2*0.035*A_Stammdaten!E73</f>
        <v>0</v>
      </c>
      <c r="O46" s="49">
        <f t="shared" si="6"/>
        <v>0</v>
      </c>
    </row>
    <row r="47" spans="1:15" ht="15" x14ac:dyDescent="0.25">
      <c r="A47" s="102">
        <f>A_Stammdaten!A74</f>
        <v>0</v>
      </c>
      <c r="B47" s="103">
        <f>A_Stammdaten!B74</f>
        <v>0</v>
      </c>
      <c r="C47" s="49">
        <f t="shared" si="4"/>
        <v>0</v>
      </c>
      <c r="D47" s="104">
        <f>SUMIF(D_SAV!$A$5:$A$204,$A47,D_SAV!$U$5:$U$204)</f>
        <v>0</v>
      </c>
      <c r="E47" s="104">
        <f>SUMIFS(D2_WAV!$K$5:$K$54,D2_WAV!$A$5:$A$54,$A47,D2_WAV!$D$5:$D$54,"&gt;2016",D2_WAV!$D$5:$D$54,"&lt;="&amp;A_Stammdaten!$B$9)
-SUMIFS(D2_WAV!$K$5:$K$54,D2_WAV!$A$5:$A$54,$A47,D2_WAV!$B$5:$B$54,"Geschäfts- oder Firmenwert",D2_WAV!$D$5:$D$54,"&gt;2016",D2_WAV!$D$5:$D$54,"&lt;="&amp;A_Stammdaten!$B$9)</f>
        <v>0</v>
      </c>
      <c r="F47" s="104">
        <f>SUMIF(D_SAV!$A$5:$A$204,$A47,D_SAV!$T$5:$T$204)</f>
        <v>0</v>
      </c>
      <c r="G47" s="105">
        <f>SUMIFS(D2_WAV!$J$5:$J$54,D2_WAV!$A$5:$A$54,$A47,D2_WAV!$D$5:$D$54,"&gt;2016",D2_WAV!$D$5:$D$54,"&lt;="&amp;A_Stammdaten!$B$9)
-SUMIFS(D2_WAV!$J$5:$J$54,D2_WAV!$A$5:$A$54,$A47,D2_WAV!$B$5:$B$54,"Geschäfts- oder Firmenwert",D2_WAV!$D$5:$D$54,"&gt;2016",D2_WAV!$D$5:$D$54,"&lt;="&amp;A_Stammdaten!$B$9)
+SUMIFS(D2_WAV!$J$5:$J$54,D2_WAV!$A$5:$A$54,$A47,D2_WAV!$B$5:$B$54,"geleistete Anzahlungen und Anlagen im Bau des Sachanlagevermögens",D2_WAV!$D$5:$D$54,"&lt;=2016")</f>
        <v>0</v>
      </c>
      <c r="H47" s="104">
        <f>SUMIFS(D1_BKZ_NAKB_SoPo!$H$5:$H$54,D1_BKZ_NAKB_SoPo!$A$5:$A$54,$A47)</f>
        <v>0</v>
      </c>
      <c r="I47" s="104">
        <f>SUMIF(D_SAV!$A$5:$A$204,$A47,D_SAV!$V$5:$V$204)</f>
        <v>0</v>
      </c>
      <c r="J47" s="105">
        <f>SUMIFS(D2_WAV!$L$5:$L$54,D2_WAV!$A$5:$A$54,$A47,D2_WAV!$D$5:$D$54,"&gt;2016",D2_WAV!$D$5:$D$54,"&lt;="&amp;A_Stammdaten!$B$9)
-SUMIFS(D2_WAV!$L$5:$L$54,D2_WAV!$A$5:$A$54,$A47,D2_WAV!$B$5:$B$54,"Geschäfts- oder Firmenwert",D2_WAV!$D$5:$D$54,"&gt;2016",D2_WAV!$D$5:$D$54,"&lt;="&amp;A_Stammdaten!$B$9)
+SUMIFS(D2_WAV!$L$5:$L$54,D2_WAV!$A$5:$A$54,$A47,D2_WAV!$B$5:$B$54,"geleistete Anzahlungen und Anlagen im Bau des Sachanlagevermögens",D2_WAV!$D$5:$D$54,"&lt;=2016")</f>
        <v>0</v>
      </c>
      <c r="K47" s="104">
        <f>SUMIFS(D1_BKZ_NAKB_SoPo!$I$5:$I$54,D1_BKZ_NAKB_SoPo!$A$5:$A$54,$A47)</f>
        <v>0</v>
      </c>
      <c r="L47" s="104">
        <f t="shared" si="5"/>
        <v>0</v>
      </c>
      <c r="M47" s="49">
        <f>$L47*Listen!$H$4</f>
        <v>0</v>
      </c>
      <c r="N47" s="104">
        <f>$L47*0.4*Listen!$H$2*0.035*A_Stammdaten!E74</f>
        <v>0</v>
      </c>
      <c r="O47" s="49">
        <f t="shared" si="6"/>
        <v>0</v>
      </c>
    </row>
    <row r="48" spans="1:15" ht="15" x14ac:dyDescent="0.25">
      <c r="A48" s="102">
        <f>A_Stammdaten!A75</f>
        <v>0</v>
      </c>
      <c r="B48" s="103">
        <f>A_Stammdaten!B75</f>
        <v>0</v>
      </c>
      <c r="C48" s="49">
        <f t="shared" si="4"/>
        <v>0</v>
      </c>
      <c r="D48" s="104">
        <f>SUMIF(D_SAV!$A$5:$A$204,$A48,D_SAV!$U$5:$U$204)</f>
        <v>0</v>
      </c>
      <c r="E48" s="104">
        <f>SUMIFS(D2_WAV!$K$5:$K$54,D2_WAV!$A$5:$A$54,$A48,D2_WAV!$D$5:$D$54,"&gt;2016",D2_WAV!$D$5:$D$54,"&lt;="&amp;A_Stammdaten!$B$9)
-SUMIFS(D2_WAV!$K$5:$K$54,D2_WAV!$A$5:$A$54,$A48,D2_WAV!$B$5:$B$54,"Geschäfts- oder Firmenwert",D2_WAV!$D$5:$D$54,"&gt;2016",D2_WAV!$D$5:$D$54,"&lt;="&amp;A_Stammdaten!$B$9)</f>
        <v>0</v>
      </c>
      <c r="F48" s="104">
        <f>SUMIF(D_SAV!$A$5:$A$204,$A48,D_SAV!$T$5:$T$204)</f>
        <v>0</v>
      </c>
      <c r="G48" s="105">
        <f>SUMIFS(D2_WAV!$J$5:$J$54,D2_WAV!$A$5:$A$54,$A48,D2_WAV!$D$5:$D$54,"&gt;2016",D2_WAV!$D$5:$D$54,"&lt;="&amp;A_Stammdaten!$B$9)
-SUMIFS(D2_WAV!$J$5:$J$54,D2_WAV!$A$5:$A$54,$A48,D2_WAV!$B$5:$B$54,"Geschäfts- oder Firmenwert",D2_WAV!$D$5:$D$54,"&gt;2016",D2_WAV!$D$5:$D$54,"&lt;="&amp;A_Stammdaten!$B$9)
+SUMIFS(D2_WAV!$J$5:$J$54,D2_WAV!$A$5:$A$54,$A48,D2_WAV!$B$5:$B$54,"geleistete Anzahlungen und Anlagen im Bau des Sachanlagevermögens",D2_WAV!$D$5:$D$54,"&lt;=2016")</f>
        <v>0</v>
      </c>
      <c r="H48" s="104">
        <f>SUMIFS(D1_BKZ_NAKB_SoPo!$H$5:$H$54,D1_BKZ_NAKB_SoPo!$A$5:$A$54,$A48)</f>
        <v>0</v>
      </c>
      <c r="I48" s="104">
        <f>SUMIF(D_SAV!$A$5:$A$204,$A48,D_SAV!$V$5:$V$204)</f>
        <v>0</v>
      </c>
      <c r="J48" s="105">
        <f>SUMIFS(D2_WAV!$L$5:$L$54,D2_WAV!$A$5:$A$54,$A48,D2_WAV!$D$5:$D$54,"&gt;2016",D2_WAV!$D$5:$D$54,"&lt;="&amp;A_Stammdaten!$B$9)
-SUMIFS(D2_WAV!$L$5:$L$54,D2_WAV!$A$5:$A$54,$A48,D2_WAV!$B$5:$B$54,"Geschäfts- oder Firmenwert",D2_WAV!$D$5:$D$54,"&gt;2016",D2_WAV!$D$5:$D$54,"&lt;="&amp;A_Stammdaten!$B$9)
+SUMIFS(D2_WAV!$L$5:$L$54,D2_WAV!$A$5:$A$54,$A48,D2_WAV!$B$5:$B$54,"geleistete Anzahlungen und Anlagen im Bau des Sachanlagevermögens",D2_WAV!$D$5:$D$54,"&lt;=2016")</f>
        <v>0</v>
      </c>
      <c r="K48" s="104">
        <f>SUMIFS(D1_BKZ_NAKB_SoPo!$I$5:$I$54,D1_BKZ_NAKB_SoPo!$A$5:$A$54,$A48)</f>
        <v>0</v>
      </c>
      <c r="L48" s="104">
        <f t="shared" si="5"/>
        <v>0</v>
      </c>
      <c r="M48" s="49">
        <f>$L48*Listen!$H$4</f>
        <v>0</v>
      </c>
      <c r="N48" s="104">
        <f>$L48*0.4*Listen!$H$2*0.035*A_Stammdaten!E75</f>
        <v>0</v>
      </c>
      <c r="O48" s="49">
        <f t="shared" si="6"/>
        <v>0</v>
      </c>
    </row>
    <row r="49" spans="1:15" ht="15" x14ac:dyDescent="0.25">
      <c r="A49" s="102">
        <f>A_Stammdaten!A76</f>
        <v>0</v>
      </c>
      <c r="B49" s="103">
        <f>A_Stammdaten!B76</f>
        <v>0</v>
      </c>
      <c r="C49" s="49">
        <f t="shared" si="4"/>
        <v>0</v>
      </c>
      <c r="D49" s="104">
        <f>SUMIF(D_SAV!$A$5:$A$204,$A49,D_SAV!$U$5:$U$204)</f>
        <v>0</v>
      </c>
      <c r="E49" s="104">
        <f>SUMIFS(D2_WAV!$K$5:$K$54,D2_WAV!$A$5:$A$54,$A49,D2_WAV!$D$5:$D$54,"&gt;2016",D2_WAV!$D$5:$D$54,"&lt;="&amp;A_Stammdaten!$B$9)
-SUMIFS(D2_WAV!$K$5:$K$54,D2_WAV!$A$5:$A$54,$A49,D2_WAV!$B$5:$B$54,"Geschäfts- oder Firmenwert",D2_WAV!$D$5:$D$54,"&gt;2016",D2_WAV!$D$5:$D$54,"&lt;="&amp;A_Stammdaten!$B$9)</f>
        <v>0</v>
      </c>
      <c r="F49" s="104">
        <f>SUMIF(D_SAV!$A$5:$A$204,$A49,D_SAV!$T$5:$T$204)</f>
        <v>0</v>
      </c>
      <c r="G49" s="105">
        <f>SUMIFS(D2_WAV!$J$5:$J$54,D2_WAV!$A$5:$A$54,$A49,D2_WAV!$D$5:$D$54,"&gt;2016",D2_WAV!$D$5:$D$54,"&lt;="&amp;A_Stammdaten!$B$9)
-SUMIFS(D2_WAV!$J$5:$J$54,D2_WAV!$A$5:$A$54,$A49,D2_WAV!$B$5:$B$54,"Geschäfts- oder Firmenwert",D2_WAV!$D$5:$D$54,"&gt;2016",D2_WAV!$D$5:$D$54,"&lt;="&amp;A_Stammdaten!$B$9)
+SUMIFS(D2_WAV!$J$5:$J$54,D2_WAV!$A$5:$A$54,$A49,D2_WAV!$B$5:$B$54,"geleistete Anzahlungen und Anlagen im Bau des Sachanlagevermögens",D2_WAV!$D$5:$D$54,"&lt;=2016")</f>
        <v>0</v>
      </c>
      <c r="H49" s="104">
        <f>SUMIFS(D1_BKZ_NAKB_SoPo!$H$5:$H$54,D1_BKZ_NAKB_SoPo!$A$5:$A$54,$A49)</f>
        <v>0</v>
      </c>
      <c r="I49" s="104">
        <f>SUMIF(D_SAV!$A$5:$A$204,$A49,D_SAV!$V$5:$V$204)</f>
        <v>0</v>
      </c>
      <c r="J49" s="105">
        <f>SUMIFS(D2_WAV!$L$5:$L$54,D2_WAV!$A$5:$A$54,$A49,D2_WAV!$D$5:$D$54,"&gt;2016",D2_WAV!$D$5:$D$54,"&lt;="&amp;A_Stammdaten!$B$9)
-SUMIFS(D2_WAV!$L$5:$L$54,D2_WAV!$A$5:$A$54,$A49,D2_WAV!$B$5:$B$54,"Geschäfts- oder Firmenwert",D2_WAV!$D$5:$D$54,"&gt;2016",D2_WAV!$D$5:$D$54,"&lt;="&amp;A_Stammdaten!$B$9)
+SUMIFS(D2_WAV!$L$5:$L$54,D2_WAV!$A$5:$A$54,$A49,D2_WAV!$B$5:$B$54,"geleistete Anzahlungen und Anlagen im Bau des Sachanlagevermögens",D2_WAV!$D$5:$D$54,"&lt;=2016")</f>
        <v>0</v>
      </c>
      <c r="K49" s="104">
        <f>SUMIFS(D1_BKZ_NAKB_SoPo!$I$5:$I$54,D1_BKZ_NAKB_SoPo!$A$5:$A$54,$A49)</f>
        <v>0</v>
      </c>
      <c r="L49" s="104">
        <f t="shared" si="5"/>
        <v>0</v>
      </c>
      <c r="M49" s="49">
        <f>$L49*Listen!$H$4</f>
        <v>0</v>
      </c>
      <c r="N49" s="104">
        <f>$L49*0.4*Listen!$H$2*0.035*A_Stammdaten!E76</f>
        <v>0</v>
      </c>
      <c r="O49" s="49">
        <f t="shared" si="6"/>
        <v>0</v>
      </c>
    </row>
    <row r="50" spans="1:15" ht="15" x14ac:dyDescent="0.25">
      <c r="A50" s="102">
        <f>A_Stammdaten!A77</f>
        <v>0</v>
      </c>
      <c r="B50" s="103">
        <f>A_Stammdaten!B77</f>
        <v>0</v>
      </c>
      <c r="C50" s="49">
        <f t="shared" si="4"/>
        <v>0</v>
      </c>
      <c r="D50" s="104">
        <f>SUMIF(D_SAV!$A$5:$A$204,$A50,D_SAV!$U$5:$U$204)</f>
        <v>0</v>
      </c>
      <c r="E50" s="104">
        <f>SUMIFS(D2_WAV!$K$5:$K$54,D2_WAV!$A$5:$A$54,$A50,D2_WAV!$D$5:$D$54,"&gt;2016",D2_WAV!$D$5:$D$54,"&lt;="&amp;A_Stammdaten!$B$9)
-SUMIFS(D2_WAV!$K$5:$K$54,D2_WAV!$A$5:$A$54,$A50,D2_WAV!$B$5:$B$54,"Geschäfts- oder Firmenwert",D2_WAV!$D$5:$D$54,"&gt;2016",D2_WAV!$D$5:$D$54,"&lt;="&amp;A_Stammdaten!$B$9)</f>
        <v>0</v>
      </c>
      <c r="F50" s="104">
        <f>SUMIF(D_SAV!$A$5:$A$204,$A50,D_SAV!$T$5:$T$204)</f>
        <v>0</v>
      </c>
      <c r="G50" s="105">
        <f>SUMIFS(D2_WAV!$J$5:$J$54,D2_WAV!$A$5:$A$54,$A50,D2_WAV!$D$5:$D$54,"&gt;2016",D2_WAV!$D$5:$D$54,"&lt;="&amp;A_Stammdaten!$B$9)
-SUMIFS(D2_WAV!$J$5:$J$54,D2_WAV!$A$5:$A$54,$A50,D2_WAV!$B$5:$B$54,"Geschäfts- oder Firmenwert",D2_WAV!$D$5:$D$54,"&gt;2016",D2_WAV!$D$5:$D$54,"&lt;="&amp;A_Stammdaten!$B$9)
+SUMIFS(D2_WAV!$J$5:$J$54,D2_WAV!$A$5:$A$54,$A50,D2_WAV!$B$5:$B$54,"geleistete Anzahlungen und Anlagen im Bau des Sachanlagevermögens",D2_WAV!$D$5:$D$54,"&lt;=2016")</f>
        <v>0</v>
      </c>
      <c r="H50" s="104">
        <f>SUMIFS(D1_BKZ_NAKB_SoPo!$H$5:$H$54,D1_BKZ_NAKB_SoPo!$A$5:$A$54,$A50)</f>
        <v>0</v>
      </c>
      <c r="I50" s="104">
        <f>SUMIF(D_SAV!$A$5:$A$204,$A50,D_SAV!$V$5:$V$204)</f>
        <v>0</v>
      </c>
      <c r="J50" s="105">
        <f>SUMIFS(D2_WAV!$L$5:$L$54,D2_WAV!$A$5:$A$54,$A50,D2_WAV!$D$5:$D$54,"&gt;2016",D2_WAV!$D$5:$D$54,"&lt;="&amp;A_Stammdaten!$B$9)
-SUMIFS(D2_WAV!$L$5:$L$54,D2_WAV!$A$5:$A$54,$A50,D2_WAV!$B$5:$B$54,"Geschäfts- oder Firmenwert",D2_WAV!$D$5:$D$54,"&gt;2016",D2_WAV!$D$5:$D$54,"&lt;="&amp;A_Stammdaten!$B$9)
+SUMIFS(D2_WAV!$L$5:$L$54,D2_WAV!$A$5:$A$54,$A50,D2_WAV!$B$5:$B$54,"geleistete Anzahlungen und Anlagen im Bau des Sachanlagevermögens",D2_WAV!$D$5:$D$54,"&lt;=2016")</f>
        <v>0</v>
      </c>
      <c r="K50" s="104">
        <f>SUMIFS(D1_BKZ_NAKB_SoPo!$I$5:$I$54,D1_BKZ_NAKB_SoPo!$A$5:$A$54,$A50)</f>
        <v>0</v>
      </c>
      <c r="L50" s="104">
        <f t="shared" si="5"/>
        <v>0</v>
      </c>
      <c r="M50" s="49">
        <f>$L50*Listen!$H$4</f>
        <v>0</v>
      </c>
      <c r="N50" s="104">
        <f>$L50*0.4*Listen!$H$2*0.035*A_Stammdaten!E77</f>
        <v>0</v>
      </c>
      <c r="O50" s="49">
        <f t="shared" si="6"/>
        <v>0</v>
      </c>
    </row>
    <row r="51" spans="1:15" ht="15" x14ac:dyDescent="0.25">
      <c r="A51" s="102">
        <f>A_Stammdaten!A78</f>
        <v>0</v>
      </c>
      <c r="B51" s="103">
        <f>A_Stammdaten!B78</f>
        <v>0</v>
      </c>
      <c r="C51" s="49">
        <f t="shared" si="4"/>
        <v>0</v>
      </c>
      <c r="D51" s="104">
        <f>SUMIF(D_SAV!$A$5:$A$204,$A51,D_SAV!$U$5:$U$204)</f>
        <v>0</v>
      </c>
      <c r="E51" s="104">
        <f>SUMIFS(D2_WAV!$K$5:$K$54,D2_WAV!$A$5:$A$54,$A51,D2_WAV!$D$5:$D$54,"&gt;2016",D2_WAV!$D$5:$D$54,"&lt;="&amp;A_Stammdaten!$B$9)
-SUMIFS(D2_WAV!$K$5:$K$54,D2_WAV!$A$5:$A$54,$A51,D2_WAV!$B$5:$B$54,"Geschäfts- oder Firmenwert",D2_WAV!$D$5:$D$54,"&gt;2016",D2_WAV!$D$5:$D$54,"&lt;="&amp;A_Stammdaten!$B$9)</f>
        <v>0</v>
      </c>
      <c r="F51" s="104">
        <f>SUMIF(D_SAV!$A$5:$A$204,$A51,D_SAV!$T$5:$T$204)</f>
        <v>0</v>
      </c>
      <c r="G51" s="105">
        <f>SUMIFS(D2_WAV!$J$5:$J$54,D2_WAV!$A$5:$A$54,$A51,D2_WAV!$D$5:$D$54,"&gt;2016",D2_WAV!$D$5:$D$54,"&lt;="&amp;A_Stammdaten!$B$9)
-SUMIFS(D2_WAV!$J$5:$J$54,D2_WAV!$A$5:$A$54,$A51,D2_WAV!$B$5:$B$54,"Geschäfts- oder Firmenwert",D2_WAV!$D$5:$D$54,"&gt;2016",D2_WAV!$D$5:$D$54,"&lt;="&amp;A_Stammdaten!$B$9)
+SUMIFS(D2_WAV!$J$5:$J$54,D2_WAV!$A$5:$A$54,$A51,D2_WAV!$B$5:$B$54,"geleistete Anzahlungen und Anlagen im Bau des Sachanlagevermögens",D2_WAV!$D$5:$D$54,"&lt;=2016")</f>
        <v>0</v>
      </c>
      <c r="H51" s="104">
        <f>SUMIFS(D1_BKZ_NAKB_SoPo!$H$5:$H$54,D1_BKZ_NAKB_SoPo!$A$5:$A$54,$A51)</f>
        <v>0</v>
      </c>
      <c r="I51" s="104">
        <f>SUMIF(D_SAV!$A$5:$A$204,$A51,D_SAV!$V$5:$V$204)</f>
        <v>0</v>
      </c>
      <c r="J51" s="105">
        <f>SUMIFS(D2_WAV!$L$5:$L$54,D2_WAV!$A$5:$A$54,$A51,D2_WAV!$D$5:$D$54,"&gt;2016",D2_WAV!$D$5:$D$54,"&lt;="&amp;A_Stammdaten!$B$9)
-SUMIFS(D2_WAV!$L$5:$L$54,D2_WAV!$A$5:$A$54,$A51,D2_WAV!$B$5:$B$54,"Geschäfts- oder Firmenwert",D2_WAV!$D$5:$D$54,"&gt;2016",D2_WAV!$D$5:$D$54,"&lt;="&amp;A_Stammdaten!$B$9)
+SUMIFS(D2_WAV!$L$5:$L$54,D2_WAV!$A$5:$A$54,$A51,D2_WAV!$B$5:$B$54,"geleistete Anzahlungen und Anlagen im Bau des Sachanlagevermögens",D2_WAV!$D$5:$D$54,"&lt;=2016")</f>
        <v>0</v>
      </c>
      <c r="K51" s="104">
        <f>SUMIFS(D1_BKZ_NAKB_SoPo!$I$5:$I$54,D1_BKZ_NAKB_SoPo!$A$5:$A$54,$A51)</f>
        <v>0</v>
      </c>
      <c r="L51" s="104">
        <f t="shared" si="5"/>
        <v>0</v>
      </c>
      <c r="M51" s="49">
        <f>$L51*Listen!$H$4</f>
        <v>0</v>
      </c>
      <c r="N51" s="104">
        <f>$L51*0.4*Listen!$H$2*0.035*A_Stammdaten!E78</f>
        <v>0</v>
      </c>
      <c r="O51" s="49">
        <f t="shared" si="6"/>
        <v>0</v>
      </c>
    </row>
    <row r="52" spans="1:15" ht="15" x14ac:dyDescent="0.25">
      <c r="A52" s="102">
        <f>A_Stammdaten!A79</f>
        <v>0</v>
      </c>
      <c r="B52" s="103">
        <f>A_Stammdaten!B79</f>
        <v>0</v>
      </c>
      <c r="C52" s="49">
        <f t="shared" si="4"/>
        <v>0</v>
      </c>
      <c r="D52" s="104">
        <f>SUMIF(D_SAV!$A$5:$A$204,$A52,D_SAV!$U$5:$U$204)</f>
        <v>0</v>
      </c>
      <c r="E52" s="104">
        <f>SUMIFS(D2_WAV!$K$5:$K$54,D2_WAV!$A$5:$A$54,$A52,D2_WAV!$D$5:$D$54,"&gt;2016",D2_WAV!$D$5:$D$54,"&lt;="&amp;A_Stammdaten!$B$9)
-SUMIFS(D2_WAV!$K$5:$K$54,D2_WAV!$A$5:$A$54,$A52,D2_WAV!$B$5:$B$54,"Geschäfts- oder Firmenwert",D2_WAV!$D$5:$D$54,"&gt;2016",D2_WAV!$D$5:$D$54,"&lt;="&amp;A_Stammdaten!$B$9)</f>
        <v>0</v>
      </c>
      <c r="F52" s="104">
        <f>SUMIF(D_SAV!$A$5:$A$204,$A52,D_SAV!$T$5:$T$204)</f>
        <v>0</v>
      </c>
      <c r="G52" s="105">
        <f>SUMIFS(D2_WAV!$J$5:$J$54,D2_WAV!$A$5:$A$54,$A52,D2_WAV!$D$5:$D$54,"&gt;2016",D2_WAV!$D$5:$D$54,"&lt;="&amp;A_Stammdaten!$B$9)
-SUMIFS(D2_WAV!$J$5:$J$54,D2_WAV!$A$5:$A$54,$A52,D2_WAV!$B$5:$B$54,"Geschäfts- oder Firmenwert",D2_WAV!$D$5:$D$54,"&gt;2016",D2_WAV!$D$5:$D$54,"&lt;="&amp;A_Stammdaten!$B$9)
+SUMIFS(D2_WAV!$J$5:$J$54,D2_WAV!$A$5:$A$54,$A52,D2_WAV!$B$5:$B$54,"geleistete Anzahlungen und Anlagen im Bau des Sachanlagevermögens",D2_WAV!$D$5:$D$54,"&lt;=2016")</f>
        <v>0</v>
      </c>
      <c r="H52" s="104">
        <f>SUMIFS(D1_BKZ_NAKB_SoPo!$H$5:$H$54,D1_BKZ_NAKB_SoPo!$A$5:$A$54,$A52)</f>
        <v>0</v>
      </c>
      <c r="I52" s="104">
        <f>SUMIF(D_SAV!$A$5:$A$204,$A52,D_SAV!$V$5:$V$204)</f>
        <v>0</v>
      </c>
      <c r="J52" s="105">
        <f>SUMIFS(D2_WAV!$L$5:$L$54,D2_WAV!$A$5:$A$54,$A52,D2_WAV!$D$5:$D$54,"&gt;2016",D2_WAV!$D$5:$D$54,"&lt;="&amp;A_Stammdaten!$B$9)
-SUMIFS(D2_WAV!$L$5:$L$54,D2_WAV!$A$5:$A$54,$A52,D2_WAV!$B$5:$B$54,"Geschäfts- oder Firmenwert",D2_WAV!$D$5:$D$54,"&gt;2016",D2_WAV!$D$5:$D$54,"&lt;="&amp;A_Stammdaten!$B$9)
+SUMIFS(D2_WAV!$L$5:$L$54,D2_WAV!$A$5:$A$54,$A52,D2_WAV!$B$5:$B$54,"geleistete Anzahlungen und Anlagen im Bau des Sachanlagevermögens",D2_WAV!$D$5:$D$54,"&lt;=2016")</f>
        <v>0</v>
      </c>
      <c r="K52" s="104">
        <f>SUMIFS(D1_BKZ_NAKB_SoPo!$I$5:$I$54,D1_BKZ_NAKB_SoPo!$A$5:$A$54,$A52)</f>
        <v>0</v>
      </c>
      <c r="L52" s="104">
        <f t="shared" si="5"/>
        <v>0</v>
      </c>
      <c r="M52" s="49">
        <f>$L52*Listen!$H$4</f>
        <v>0</v>
      </c>
      <c r="N52" s="104">
        <f>$L52*0.4*Listen!$H$2*0.035*A_Stammdaten!E79</f>
        <v>0</v>
      </c>
      <c r="O52" s="49">
        <f t="shared" si="6"/>
        <v>0</v>
      </c>
    </row>
    <row r="53" spans="1:15" ht="15" x14ac:dyDescent="0.25">
      <c r="A53" s="102">
        <f>A_Stammdaten!A80</f>
        <v>0</v>
      </c>
      <c r="B53" s="103">
        <f>A_Stammdaten!B80</f>
        <v>0</v>
      </c>
      <c r="C53" s="49">
        <f t="shared" si="4"/>
        <v>0</v>
      </c>
      <c r="D53" s="104">
        <f>SUMIF(D_SAV!$A$5:$A$204,$A53,D_SAV!$U$5:$U$204)</f>
        <v>0</v>
      </c>
      <c r="E53" s="104">
        <f>SUMIFS(D2_WAV!$K$5:$K$54,D2_WAV!$A$5:$A$54,$A53,D2_WAV!$D$5:$D$54,"&gt;2016",D2_WAV!$D$5:$D$54,"&lt;="&amp;A_Stammdaten!$B$9)
-SUMIFS(D2_WAV!$K$5:$K$54,D2_WAV!$A$5:$A$54,$A53,D2_WAV!$B$5:$B$54,"Geschäfts- oder Firmenwert",D2_WAV!$D$5:$D$54,"&gt;2016",D2_WAV!$D$5:$D$54,"&lt;="&amp;A_Stammdaten!$B$9)</f>
        <v>0</v>
      </c>
      <c r="F53" s="104">
        <f>SUMIF(D_SAV!$A$5:$A$204,$A53,D_SAV!$T$5:$T$204)</f>
        <v>0</v>
      </c>
      <c r="G53" s="105">
        <f>SUMIFS(D2_WAV!$J$5:$J$54,D2_WAV!$A$5:$A$54,$A53,D2_WAV!$D$5:$D$54,"&gt;2016",D2_WAV!$D$5:$D$54,"&lt;="&amp;A_Stammdaten!$B$9)
-SUMIFS(D2_WAV!$J$5:$J$54,D2_WAV!$A$5:$A$54,$A53,D2_WAV!$B$5:$B$54,"Geschäfts- oder Firmenwert",D2_WAV!$D$5:$D$54,"&gt;2016",D2_WAV!$D$5:$D$54,"&lt;="&amp;A_Stammdaten!$B$9)
+SUMIFS(D2_WAV!$J$5:$J$54,D2_WAV!$A$5:$A$54,$A53,D2_WAV!$B$5:$B$54,"geleistete Anzahlungen und Anlagen im Bau des Sachanlagevermögens",D2_WAV!$D$5:$D$54,"&lt;=2016")</f>
        <v>0</v>
      </c>
      <c r="H53" s="104">
        <f>SUMIFS(D1_BKZ_NAKB_SoPo!$H$5:$H$54,D1_BKZ_NAKB_SoPo!$A$5:$A$54,$A53)</f>
        <v>0</v>
      </c>
      <c r="I53" s="104">
        <f>SUMIF(D_SAV!$A$5:$A$204,$A53,D_SAV!$V$5:$V$204)</f>
        <v>0</v>
      </c>
      <c r="J53" s="105">
        <f>SUMIFS(D2_WAV!$L$5:$L$54,D2_WAV!$A$5:$A$54,$A53,D2_WAV!$D$5:$D$54,"&gt;2016",D2_WAV!$D$5:$D$54,"&lt;="&amp;A_Stammdaten!$B$9)
-SUMIFS(D2_WAV!$L$5:$L$54,D2_WAV!$A$5:$A$54,$A53,D2_WAV!$B$5:$B$54,"Geschäfts- oder Firmenwert",D2_WAV!$D$5:$D$54,"&gt;2016",D2_WAV!$D$5:$D$54,"&lt;="&amp;A_Stammdaten!$B$9)
+SUMIFS(D2_WAV!$L$5:$L$54,D2_WAV!$A$5:$A$54,$A53,D2_WAV!$B$5:$B$54,"geleistete Anzahlungen und Anlagen im Bau des Sachanlagevermögens",D2_WAV!$D$5:$D$54,"&lt;=2016")</f>
        <v>0</v>
      </c>
      <c r="K53" s="104">
        <f>SUMIFS(D1_BKZ_NAKB_SoPo!$I$5:$I$54,D1_BKZ_NAKB_SoPo!$A$5:$A$54,$A53)</f>
        <v>0</v>
      </c>
      <c r="L53" s="104">
        <f t="shared" si="5"/>
        <v>0</v>
      </c>
      <c r="M53" s="49">
        <f>$L53*Listen!$H$4</f>
        <v>0</v>
      </c>
      <c r="N53" s="104">
        <f>$L53*0.4*Listen!$H$2*0.035*A_Stammdaten!E80</f>
        <v>0</v>
      </c>
      <c r="O53" s="49">
        <f t="shared" si="6"/>
        <v>0</v>
      </c>
    </row>
    <row r="54" spans="1:15" ht="15" x14ac:dyDescent="0.25">
      <c r="A54" s="102">
        <f>A_Stammdaten!A81</f>
        <v>0</v>
      </c>
      <c r="B54" s="103">
        <f>A_Stammdaten!B81</f>
        <v>0</v>
      </c>
      <c r="C54" s="49">
        <f t="shared" si="4"/>
        <v>0</v>
      </c>
      <c r="D54" s="104">
        <f>SUMIF(D_SAV!$A$5:$A$204,$A54,D_SAV!$U$5:$U$204)</f>
        <v>0</v>
      </c>
      <c r="E54" s="104">
        <f>SUMIFS(D2_WAV!$K$5:$K$54,D2_WAV!$A$5:$A$54,$A54,D2_WAV!$D$5:$D$54,"&gt;2016",D2_WAV!$D$5:$D$54,"&lt;="&amp;A_Stammdaten!$B$9)
-SUMIFS(D2_WAV!$K$5:$K$54,D2_WAV!$A$5:$A$54,$A54,D2_WAV!$B$5:$B$54,"Geschäfts- oder Firmenwert",D2_WAV!$D$5:$D$54,"&gt;2016",D2_WAV!$D$5:$D$54,"&lt;="&amp;A_Stammdaten!$B$9)</f>
        <v>0</v>
      </c>
      <c r="F54" s="104">
        <f>SUMIF(D_SAV!$A$5:$A$204,$A54,D_SAV!$T$5:$T$204)</f>
        <v>0</v>
      </c>
      <c r="G54" s="105">
        <f>SUMIFS(D2_WAV!$J$5:$J$54,D2_WAV!$A$5:$A$54,$A54,D2_WAV!$D$5:$D$54,"&gt;2016",D2_WAV!$D$5:$D$54,"&lt;="&amp;A_Stammdaten!$B$9)
-SUMIFS(D2_WAV!$J$5:$J$54,D2_WAV!$A$5:$A$54,$A54,D2_WAV!$B$5:$B$54,"Geschäfts- oder Firmenwert",D2_WAV!$D$5:$D$54,"&gt;2016",D2_WAV!$D$5:$D$54,"&lt;="&amp;A_Stammdaten!$B$9)
+SUMIFS(D2_WAV!$J$5:$J$54,D2_WAV!$A$5:$A$54,$A54,D2_WAV!$B$5:$B$54,"geleistete Anzahlungen und Anlagen im Bau des Sachanlagevermögens",D2_WAV!$D$5:$D$54,"&lt;=2016")</f>
        <v>0</v>
      </c>
      <c r="H54" s="104">
        <f>SUMIFS(D1_BKZ_NAKB_SoPo!$H$5:$H$54,D1_BKZ_NAKB_SoPo!$A$5:$A$54,$A54)</f>
        <v>0</v>
      </c>
      <c r="I54" s="104">
        <f>SUMIF(D_SAV!$A$5:$A$204,$A54,D_SAV!$V$5:$V$204)</f>
        <v>0</v>
      </c>
      <c r="J54" s="105">
        <f>SUMIFS(D2_WAV!$L$5:$L$54,D2_WAV!$A$5:$A$54,$A54,D2_WAV!$D$5:$D$54,"&gt;2016",D2_WAV!$D$5:$D$54,"&lt;="&amp;A_Stammdaten!$B$9)
-SUMIFS(D2_WAV!$L$5:$L$54,D2_WAV!$A$5:$A$54,$A54,D2_WAV!$B$5:$B$54,"Geschäfts- oder Firmenwert",D2_WAV!$D$5:$D$54,"&gt;2016",D2_WAV!$D$5:$D$54,"&lt;="&amp;A_Stammdaten!$B$9)
+SUMIFS(D2_WAV!$L$5:$L$54,D2_WAV!$A$5:$A$54,$A54,D2_WAV!$B$5:$B$54,"geleistete Anzahlungen und Anlagen im Bau des Sachanlagevermögens",D2_WAV!$D$5:$D$54,"&lt;=2016")</f>
        <v>0</v>
      </c>
      <c r="K54" s="104">
        <f>SUMIFS(D1_BKZ_NAKB_SoPo!$I$5:$I$54,D1_BKZ_NAKB_SoPo!$A$5:$A$54,$A54)</f>
        <v>0</v>
      </c>
      <c r="L54" s="104">
        <f t="shared" si="5"/>
        <v>0</v>
      </c>
      <c r="M54" s="49">
        <f>$L54*Listen!$H$4</f>
        <v>0</v>
      </c>
      <c r="N54" s="104">
        <f>$L54*0.4*Listen!$H$2*0.035*A_Stammdaten!E81</f>
        <v>0</v>
      </c>
      <c r="O54" s="49">
        <f t="shared" si="6"/>
        <v>0</v>
      </c>
    </row>
    <row r="55" spans="1:15" ht="15" x14ac:dyDescent="0.25">
      <c r="A55" s="102">
        <f>A_Stammdaten!A82</f>
        <v>0</v>
      </c>
      <c r="B55" s="103">
        <f>A_Stammdaten!B82</f>
        <v>0</v>
      </c>
      <c r="C55" s="49">
        <f t="shared" si="4"/>
        <v>0</v>
      </c>
      <c r="D55" s="104">
        <f>SUMIF(D_SAV!$A$5:$A$204,$A55,D_SAV!$U$5:$U$204)</f>
        <v>0</v>
      </c>
      <c r="E55" s="104">
        <f>SUMIFS(D2_WAV!$K$5:$K$54,D2_WAV!$A$5:$A$54,$A55,D2_WAV!$D$5:$D$54,"&gt;2016",D2_WAV!$D$5:$D$54,"&lt;="&amp;A_Stammdaten!$B$9)
-SUMIFS(D2_WAV!$K$5:$K$54,D2_WAV!$A$5:$A$54,$A55,D2_WAV!$B$5:$B$54,"Geschäfts- oder Firmenwert",D2_WAV!$D$5:$D$54,"&gt;2016",D2_WAV!$D$5:$D$54,"&lt;="&amp;A_Stammdaten!$B$9)</f>
        <v>0</v>
      </c>
      <c r="F55" s="104">
        <f>SUMIF(D_SAV!$A$5:$A$204,$A55,D_SAV!$T$5:$T$204)</f>
        <v>0</v>
      </c>
      <c r="G55" s="105">
        <f>SUMIFS(D2_WAV!$J$5:$J$54,D2_WAV!$A$5:$A$54,$A55,D2_WAV!$D$5:$D$54,"&gt;2016",D2_WAV!$D$5:$D$54,"&lt;="&amp;A_Stammdaten!$B$9)
-SUMIFS(D2_WAV!$J$5:$J$54,D2_WAV!$A$5:$A$54,$A55,D2_WAV!$B$5:$B$54,"Geschäfts- oder Firmenwert",D2_WAV!$D$5:$D$54,"&gt;2016",D2_WAV!$D$5:$D$54,"&lt;="&amp;A_Stammdaten!$B$9)
+SUMIFS(D2_WAV!$J$5:$J$54,D2_WAV!$A$5:$A$54,$A55,D2_WAV!$B$5:$B$54,"geleistete Anzahlungen und Anlagen im Bau des Sachanlagevermögens",D2_WAV!$D$5:$D$54,"&lt;=2016")</f>
        <v>0</v>
      </c>
      <c r="H55" s="104">
        <f>SUMIFS(D1_BKZ_NAKB_SoPo!$H$5:$H$54,D1_BKZ_NAKB_SoPo!$A$5:$A$54,$A55)</f>
        <v>0</v>
      </c>
      <c r="I55" s="104">
        <f>SUMIF(D_SAV!$A$5:$A$204,$A55,D_SAV!$V$5:$V$204)</f>
        <v>0</v>
      </c>
      <c r="J55" s="105">
        <f>SUMIFS(D2_WAV!$L$5:$L$54,D2_WAV!$A$5:$A$54,$A55,D2_WAV!$D$5:$D$54,"&gt;2016",D2_WAV!$D$5:$D$54,"&lt;="&amp;A_Stammdaten!$B$9)
-SUMIFS(D2_WAV!$L$5:$L$54,D2_WAV!$A$5:$A$54,$A55,D2_WAV!$B$5:$B$54,"Geschäfts- oder Firmenwert",D2_WAV!$D$5:$D$54,"&gt;2016",D2_WAV!$D$5:$D$54,"&lt;="&amp;A_Stammdaten!$B$9)
+SUMIFS(D2_WAV!$L$5:$L$54,D2_WAV!$A$5:$A$54,$A55,D2_WAV!$B$5:$B$54,"geleistete Anzahlungen und Anlagen im Bau des Sachanlagevermögens",D2_WAV!$D$5:$D$54,"&lt;=2016")</f>
        <v>0</v>
      </c>
      <c r="K55" s="104">
        <f>SUMIFS(D1_BKZ_NAKB_SoPo!$I$5:$I$54,D1_BKZ_NAKB_SoPo!$A$5:$A$54,$A55)</f>
        <v>0</v>
      </c>
      <c r="L55" s="104">
        <f t="shared" si="5"/>
        <v>0</v>
      </c>
      <c r="M55" s="49">
        <f>$L55*Listen!$H$4</f>
        <v>0</v>
      </c>
      <c r="N55" s="104">
        <f>$L55*0.4*Listen!$H$2*0.035*A_Stammdaten!E82</f>
        <v>0</v>
      </c>
      <c r="O55" s="49">
        <f t="shared" si="6"/>
        <v>0</v>
      </c>
    </row>
    <row r="56" spans="1:15" ht="15" x14ac:dyDescent="0.25">
      <c r="A56" s="102">
        <f>A_Stammdaten!A83</f>
        <v>0</v>
      </c>
      <c r="B56" s="103">
        <f>A_Stammdaten!B83</f>
        <v>0</v>
      </c>
      <c r="C56" s="49">
        <f t="shared" si="4"/>
        <v>0</v>
      </c>
      <c r="D56" s="104">
        <f>SUMIF(D_SAV!$A$5:$A$204,$A56,D_SAV!$U$5:$U$204)</f>
        <v>0</v>
      </c>
      <c r="E56" s="104">
        <f>SUMIFS(D2_WAV!$K$5:$K$54,D2_WAV!$A$5:$A$54,$A56,D2_WAV!$D$5:$D$54,"&gt;2016",D2_WAV!$D$5:$D$54,"&lt;="&amp;A_Stammdaten!$B$9)
-SUMIFS(D2_WAV!$K$5:$K$54,D2_WAV!$A$5:$A$54,$A56,D2_WAV!$B$5:$B$54,"Geschäfts- oder Firmenwert",D2_WAV!$D$5:$D$54,"&gt;2016",D2_WAV!$D$5:$D$54,"&lt;="&amp;A_Stammdaten!$B$9)</f>
        <v>0</v>
      </c>
      <c r="F56" s="104">
        <f>SUMIF(D_SAV!$A$5:$A$204,$A56,D_SAV!$T$5:$T$204)</f>
        <v>0</v>
      </c>
      <c r="G56" s="105">
        <f>SUMIFS(D2_WAV!$J$5:$J$54,D2_WAV!$A$5:$A$54,$A56,D2_WAV!$D$5:$D$54,"&gt;2016",D2_WAV!$D$5:$D$54,"&lt;="&amp;A_Stammdaten!$B$9)
-SUMIFS(D2_WAV!$J$5:$J$54,D2_WAV!$A$5:$A$54,$A56,D2_WAV!$B$5:$B$54,"Geschäfts- oder Firmenwert",D2_WAV!$D$5:$D$54,"&gt;2016",D2_WAV!$D$5:$D$54,"&lt;="&amp;A_Stammdaten!$B$9)
+SUMIFS(D2_WAV!$J$5:$J$54,D2_WAV!$A$5:$A$54,$A56,D2_WAV!$B$5:$B$54,"geleistete Anzahlungen und Anlagen im Bau des Sachanlagevermögens",D2_WAV!$D$5:$D$54,"&lt;=2016")</f>
        <v>0</v>
      </c>
      <c r="H56" s="104">
        <f>SUMIFS(D1_BKZ_NAKB_SoPo!$H$5:$H$54,D1_BKZ_NAKB_SoPo!$A$5:$A$54,$A56)</f>
        <v>0</v>
      </c>
      <c r="I56" s="104">
        <f>SUMIF(D_SAV!$A$5:$A$204,$A56,D_SAV!$V$5:$V$204)</f>
        <v>0</v>
      </c>
      <c r="J56" s="105">
        <f>SUMIFS(D2_WAV!$L$5:$L$54,D2_WAV!$A$5:$A$54,$A56,D2_WAV!$D$5:$D$54,"&gt;2016",D2_WAV!$D$5:$D$54,"&lt;="&amp;A_Stammdaten!$B$9)
-SUMIFS(D2_WAV!$L$5:$L$54,D2_WAV!$A$5:$A$54,$A56,D2_WAV!$B$5:$B$54,"Geschäfts- oder Firmenwert",D2_WAV!$D$5:$D$54,"&gt;2016",D2_WAV!$D$5:$D$54,"&lt;="&amp;A_Stammdaten!$B$9)
+SUMIFS(D2_WAV!$L$5:$L$54,D2_WAV!$A$5:$A$54,$A56,D2_WAV!$B$5:$B$54,"geleistete Anzahlungen und Anlagen im Bau des Sachanlagevermögens",D2_WAV!$D$5:$D$54,"&lt;=2016")</f>
        <v>0</v>
      </c>
      <c r="K56" s="104">
        <f>SUMIFS(D1_BKZ_NAKB_SoPo!$I$5:$I$54,D1_BKZ_NAKB_SoPo!$A$5:$A$54,$A56)</f>
        <v>0</v>
      </c>
      <c r="L56" s="104">
        <f t="shared" si="5"/>
        <v>0</v>
      </c>
      <c r="M56" s="49">
        <f>$L56*Listen!$H$4</f>
        <v>0</v>
      </c>
      <c r="N56" s="104">
        <f>$L56*0.4*Listen!$H$2*0.035*A_Stammdaten!E83</f>
        <v>0</v>
      </c>
      <c r="O56" s="49">
        <f t="shared" si="6"/>
        <v>0</v>
      </c>
    </row>
    <row r="57" spans="1:15" ht="15" x14ac:dyDescent="0.25">
      <c r="A57" s="102">
        <f>A_Stammdaten!A84</f>
        <v>0</v>
      </c>
      <c r="B57" s="103">
        <f>A_Stammdaten!B84</f>
        <v>0</v>
      </c>
      <c r="C57" s="49">
        <f t="shared" si="4"/>
        <v>0</v>
      </c>
      <c r="D57" s="104">
        <f>SUMIF(D_SAV!$A$5:$A$204,$A57,D_SAV!$U$5:$U$204)</f>
        <v>0</v>
      </c>
      <c r="E57" s="104">
        <f>SUMIFS(D2_WAV!$K$5:$K$54,D2_WAV!$A$5:$A$54,$A57,D2_WAV!$D$5:$D$54,"&gt;2016",D2_WAV!$D$5:$D$54,"&lt;="&amp;A_Stammdaten!$B$9)
-SUMIFS(D2_WAV!$K$5:$K$54,D2_WAV!$A$5:$A$54,$A57,D2_WAV!$B$5:$B$54,"Geschäfts- oder Firmenwert",D2_WAV!$D$5:$D$54,"&gt;2016",D2_WAV!$D$5:$D$54,"&lt;="&amp;A_Stammdaten!$B$9)</f>
        <v>0</v>
      </c>
      <c r="F57" s="104">
        <f>SUMIF(D_SAV!$A$5:$A$204,$A57,D_SAV!$T$5:$T$204)</f>
        <v>0</v>
      </c>
      <c r="G57" s="105">
        <f>SUMIFS(D2_WAV!$J$5:$J$54,D2_WAV!$A$5:$A$54,$A57,D2_WAV!$D$5:$D$54,"&gt;2016",D2_WAV!$D$5:$D$54,"&lt;="&amp;A_Stammdaten!$B$9)
-SUMIFS(D2_WAV!$J$5:$J$54,D2_WAV!$A$5:$A$54,$A57,D2_WAV!$B$5:$B$54,"Geschäfts- oder Firmenwert",D2_WAV!$D$5:$D$54,"&gt;2016",D2_WAV!$D$5:$D$54,"&lt;="&amp;A_Stammdaten!$B$9)
+SUMIFS(D2_WAV!$J$5:$J$54,D2_WAV!$A$5:$A$54,$A57,D2_WAV!$B$5:$B$54,"geleistete Anzahlungen und Anlagen im Bau des Sachanlagevermögens",D2_WAV!$D$5:$D$54,"&lt;=2016")</f>
        <v>0</v>
      </c>
      <c r="H57" s="104">
        <f>SUMIFS(D1_BKZ_NAKB_SoPo!$H$5:$H$54,D1_BKZ_NAKB_SoPo!$A$5:$A$54,$A57)</f>
        <v>0</v>
      </c>
      <c r="I57" s="104">
        <f>SUMIF(D_SAV!$A$5:$A$204,$A57,D_SAV!$V$5:$V$204)</f>
        <v>0</v>
      </c>
      <c r="J57" s="105">
        <f>SUMIFS(D2_WAV!$L$5:$L$54,D2_WAV!$A$5:$A$54,$A57,D2_WAV!$D$5:$D$54,"&gt;2016",D2_WAV!$D$5:$D$54,"&lt;="&amp;A_Stammdaten!$B$9)
-SUMIFS(D2_WAV!$L$5:$L$54,D2_WAV!$A$5:$A$54,$A57,D2_WAV!$B$5:$B$54,"Geschäfts- oder Firmenwert",D2_WAV!$D$5:$D$54,"&gt;2016",D2_WAV!$D$5:$D$54,"&lt;="&amp;A_Stammdaten!$B$9)
+SUMIFS(D2_WAV!$L$5:$L$54,D2_WAV!$A$5:$A$54,$A57,D2_WAV!$B$5:$B$54,"geleistete Anzahlungen und Anlagen im Bau des Sachanlagevermögens",D2_WAV!$D$5:$D$54,"&lt;=2016")</f>
        <v>0</v>
      </c>
      <c r="K57" s="104">
        <f>SUMIFS(D1_BKZ_NAKB_SoPo!$I$5:$I$54,D1_BKZ_NAKB_SoPo!$A$5:$A$54,$A57)</f>
        <v>0</v>
      </c>
      <c r="L57" s="104">
        <f t="shared" si="5"/>
        <v>0</v>
      </c>
      <c r="M57" s="49">
        <f>$L57*Listen!$H$4</f>
        <v>0</v>
      </c>
      <c r="N57" s="104">
        <f>$L57*0.4*Listen!$H$2*0.035*A_Stammdaten!E84</f>
        <v>0</v>
      </c>
      <c r="O57" s="49">
        <f t="shared" si="6"/>
        <v>0</v>
      </c>
    </row>
    <row r="58" spans="1:15" ht="15" x14ac:dyDescent="0.25">
      <c r="A58" s="102">
        <f>A_Stammdaten!A85</f>
        <v>0</v>
      </c>
      <c r="B58" s="103">
        <f>A_Stammdaten!B85</f>
        <v>0</v>
      </c>
      <c r="C58" s="49">
        <f t="shared" si="4"/>
        <v>0</v>
      </c>
      <c r="D58" s="104">
        <f>SUMIF(D_SAV!$A$5:$A$204,$A58,D_SAV!$U$5:$U$204)</f>
        <v>0</v>
      </c>
      <c r="E58" s="104">
        <f>SUMIFS(D2_WAV!$K$5:$K$54,D2_WAV!$A$5:$A$54,$A58,D2_WAV!$D$5:$D$54,"&gt;2016",D2_WAV!$D$5:$D$54,"&lt;="&amp;A_Stammdaten!$B$9)
-SUMIFS(D2_WAV!$K$5:$K$54,D2_WAV!$A$5:$A$54,$A58,D2_WAV!$B$5:$B$54,"Geschäfts- oder Firmenwert",D2_WAV!$D$5:$D$54,"&gt;2016",D2_WAV!$D$5:$D$54,"&lt;="&amp;A_Stammdaten!$B$9)</f>
        <v>0</v>
      </c>
      <c r="F58" s="104">
        <f>SUMIF(D_SAV!$A$5:$A$204,$A58,D_SAV!$T$5:$T$204)</f>
        <v>0</v>
      </c>
      <c r="G58" s="105">
        <f>SUMIFS(D2_WAV!$J$5:$J$54,D2_WAV!$A$5:$A$54,$A58,D2_WAV!$D$5:$D$54,"&gt;2016",D2_WAV!$D$5:$D$54,"&lt;="&amp;A_Stammdaten!$B$9)
-SUMIFS(D2_WAV!$J$5:$J$54,D2_WAV!$A$5:$A$54,$A58,D2_WAV!$B$5:$B$54,"Geschäfts- oder Firmenwert",D2_WAV!$D$5:$D$54,"&gt;2016",D2_WAV!$D$5:$D$54,"&lt;="&amp;A_Stammdaten!$B$9)
+SUMIFS(D2_WAV!$J$5:$J$54,D2_WAV!$A$5:$A$54,$A58,D2_WAV!$B$5:$B$54,"geleistete Anzahlungen und Anlagen im Bau des Sachanlagevermögens",D2_WAV!$D$5:$D$54,"&lt;=2016")</f>
        <v>0</v>
      </c>
      <c r="H58" s="104">
        <f>SUMIFS(D1_BKZ_NAKB_SoPo!$H$5:$H$54,D1_BKZ_NAKB_SoPo!$A$5:$A$54,$A58)</f>
        <v>0</v>
      </c>
      <c r="I58" s="104">
        <f>SUMIF(D_SAV!$A$5:$A$204,$A58,D_SAV!$V$5:$V$204)</f>
        <v>0</v>
      </c>
      <c r="J58" s="105">
        <f>SUMIFS(D2_WAV!$L$5:$L$54,D2_WAV!$A$5:$A$54,$A58,D2_WAV!$D$5:$D$54,"&gt;2016",D2_WAV!$D$5:$D$54,"&lt;="&amp;A_Stammdaten!$B$9)
-SUMIFS(D2_WAV!$L$5:$L$54,D2_WAV!$A$5:$A$54,$A58,D2_WAV!$B$5:$B$54,"Geschäfts- oder Firmenwert",D2_WAV!$D$5:$D$54,"&gt;2016",D2_WAV!$D$5:$D$54,"&lt;="&amp;A_Stammdaten!$B$9)
+SUMIFS(D2_WAV!$L$5:$L$54,D2_WAV!$A$5:$A$54,$A58,D2_WAV!$B$5:$B$54,"geleistete Anzahlungen und Anlagen im Bau des Sachanlagevermögens",D2_WAV!$D$5:$D$54,"&lt;=2016")</f>
        <v>0</v>
      </c>
      <c r="K58" s="104">
        <f>SUMIFS(D1_BKZ_NAKB_SoPo!$I$5:$I$54,D1_BKZ_NAKB_SoPo!$A$5:$A$54,$A58)</f>
        <v>0</v>
      </c>
      <c r="L58" s="104">
        <f t="shared" si="5"/>
        <v>0</v>
      </c>
      <c r="M58" s="49">
        <f>$L58*Listen!$H$4</f>
        <v>0</v>
      </c>
      <c r="N58" s="104">
        <f>$L58*0.4*Listen!$H$2*0.035*A_Stammdaten!E85</f>
        <v>0</v>
      </c>
      <c r="O58" s="49">
        <f t="shared" si="6"/>
        <v>0</v>
      </c>
    </row>
    <row r="59" spans="1:15" ht="15" x14ac:dyDescent="0.25">
      <c r="A59" s="102">
        <f>A_Stammdaten!A86</f>
        <v>0</v>
      </c>
      <c r="B59" s="103">
        <f>A_Stammdaten!B86</f>
        <v>0</v>
      </c>
      <c r="C59" s="49">
        <f t="shared" si="4"/>
        <v>0</v>
      </c>
      <c r="D59" s="104">
        <f>SUMIF(D_SAV!$A$5:$A$204,$A59,D_SAV!$U$5:$U$204)</f>
        <v>0</v>
      </c>
      <c r="E59" s="104">
        <f>SUMIFS(D2_WAV!$K$5:$K$54,D2_WAV!$A$5:$A$54,$A59,D2_WAV!$D$5:$D$54,"&gt;2016",D2_WAV!$D$5:$D$54,"&lt;="&amp;A_Stammdaten!$B$9)
-SUMIFS(D2_WAV!$K$5:$K$54,D2_WAV!$A$5:$A$54,$A59,D2_WAV!$B$5:$B$54,"Geschäfts- oder Firmenwert",D2_WAV!$D$5:$D$54,"&gt;2016",D2_WAV!$D$5:$D$54,"&lt;="&amp;A_Stammdaten!$B$9)</f>
        <v>0</v>
      </c>
      <c r="F59" s="104">
        <f>SUMIF(D_SAV!$A$5:$A$204,$A59,D_SAV!$T$5:$T$204)</f>
        <v>0</v>
      </c>
      <c r="G59" s="105">
        <f>SUMIFS(D2_WAV!$J$5:$J$54,D2_WAV!$A$5:$A$54,$A59,D2_WAV!$D$5:$D$54,"&gt;2016",D2_WAV!$D$5:$D$54,"&lt;="&amp;A_Stammdaten!$B$9)
-SUMIFS(D2_WAV!$J$5:$J$54,D2_WAV!$A$5:$A$54,$A59,D2_WAV!$B$5:$B$54,"Geschäfts- oder Firmenwert",D2_WAV!$D$5:$D$54,"&gt;2016",D2_WAV!$D$5:$D$54,"&lt;="&amp;A_Stammdaten!$B$9)
+SUMIFS(D2_WAV!$J$5:$J$54,D2_WAV!$A$5:$A$54,$A59,D2_WAV!$B$5:$B$54,"geleistete Anzahlungen und Anlagen im Bau des Sachanlagevermögens",D2_WAV!$D$5:$D$54,"&lt;=2016")</f>
        <v>0</v>
      </c>
      <c r="H59" s="104">
        <f>SUMIFS(D1_BKZ_NAKB_SoPo!$H$5:$H$54,D1_BKZ_NAKB_SoPo!$A$5:$A$54,$A59)</f>
        <v>0</v>
      </c>
      <c r="I59" s="104">
        <f>SUMIF(D_SAV!$A$5:$A$204,$A59,D_SAV!$V$5:$V$204)</f>
        <v>0</v>
      </c>
      <c r="J59" s="105">
        <f>SUMIFS(D2_WAV!$L$5:$L$54,D2_WAV!$A$5:$A$54,$A59,D2_WAV!$D$5:$D$54,"&gt;2016",D2_WAV!$D$5:$D$54,"&lt;="&amp;A_Stammdaten!$B$9)
-SUMIFS(D2_WAV!$L$5:$L$54,D2_WAV!$A$5:$A$54,$A59,D2_WAV!$B$5:$B$54,"Geschäfts- oder Firmenwert",D2_WAV!$D$5:$D$54,"&gt;2016",D2_WAV!$D$5:$D$54,"&lt;="&amp;A_Stammdaten!$B$9)
+SUMIFS(D2_WAV!$L$5:$L$54,D2_WAV!$A$5:$A$54,$A59,D2_WAV!$B$5:$B$54,"geleistete Anzahlungen und Anlagen im Bau des Sachanlagevermögens",D2_WAV!$D$5:$D$54,"&lt;=2016")</f>
        <v>0</v>
      </c>
      <c r="K59" s="104">
        <f>SUMIFS(D1_BKZ_NAKB_SoPo!$I$5:$I$54,D1_BKZ_NAKB_SoPo!$A$5:$A$54,$A59)</f>
        <v>0</v>
      </c>
      <c r="L59" s="104">
        <f t="shared" si="5"/>
        <v>0</v>
      </c>
      <c r="M59" s="49">
        <f>$L59*Listen!$H$4</f>
        <v>0</v>
      </c>
      <c r="N59" s="104">
        <f>$L59*0.4*Listen!$H$2*0.035*A_Stammdaten!E86</f>
        <v>0</v>
      </c>
      <c r="O59" s="49">
        <f t="shared" si="6"/>
        <v>0</v>
      </c>
    </row>
    <row r="60" spans="1:15" ht="15" x14ac:dyDescent="0.25">
      <c r="A60" s="102">
        <f>A_Stammdaten!A87</f>
        <v>0</v>
      </c>
      <c r="B60" s="103">
        <f>A_Stammdaten!B87</f>
        <v>0</v>
      </c>
      <c r="C60" s="49">
        <f t="shared" si="4"/>
        <v>0</v>
      </c>
      <c r="D60" s="104">
        <f>SUMIF(D_SAV!$A$5:$A$204,$A60,D_SAV!$U$5:$U$204)</f>
        <v>0</v>
      </c>
      <c r="E60" s="104">
        <f>SUMIFS(D2_WAV!$K$5:$K$54,D2_WAV!$A$5:$A$54,$A60,D2_WAV!$D$5:$D$54,"&gt;2016",D2_WAV!$D$5:$D$54,"&lt;="&amp;A_Stammdaten!$B$9)
-SUMIFS(D2_WAV!$K$5:$K$54,D2_WAV!$A$5:$A$54,$A60,D2_WAV!$B$5:$B$54,"Geschäfts- oder Firmenwert",D2_WAV!$D$5:$D$54,"&gt;2016",D2_WAV!$D$5:$D$54,"&lt;="&amp;A_Stammdaten!$B$9)</f>
        <v>0</v>
      </c>
      <c r="F60" s="104">
        <f>SUMIF(D_SAV!$A$5:$A$204,$A60,D_SAV!$T$5:$T$204)</f>
        <v>0</v>
      </c>
      <c r="G60" s="105">
        <f>SUMIFS(D2_WAV!$J$5:$J$54,D2_WAV!$A$5:$A$54,$A60,D2_WAV!$D$5:$D$54,"&gt;2016",D2_WAV!$D$5:$D$54,"&lt;="&amp;A_Stammdaten!$B$9)
-SUMIFS(D2_WAV!$J$5:$J$54,D2_WAV!$A$5:$A$54,$A60,D2_WAV!$B$5:$B$54,"Geschäfts- oder Firmenwert",D2_WAV!$D$5:$D$54,"&gt;2016",D2_WAV!$D$5:$D$54,"&lt;="&amp;A_Stammdaten!$B$9)
+SUMIFS(D2_WAV!$J$5:$J$54,D2_WAV!$A$5:$A$54,$A60,D2_WAV!$B$5:$B$54,"geleistete Anzahlungen und Anlagen im Bau des Sachanlagevermögens",D2_WAV!$D$5:$D$54,"&lt;=2016")</f>
        <v>0</v>
      </c>
      <c r="H60" s="104">
        <f>SUMIFS(D1_BKZ_NAKB_SoPo!$H$5:$H$54,D1_BKZ_NAKB_SoPo!$A$5:$A$54,$A60)</f>
        <v>0</v>
      </c>
      <c r="I60" s="104">
        <f>SUMIF(D_SAV!$A$5:$A$204,$A60,D_SAV!$V$5:$V$204)</f>
        <v>0</v>
      </c>
      <c r="J60" s="105">
        <f>SUMIFS(D2_WAV!$L$5:$L$54,D2_WAV!$A$5:$A$54,$A60,D2_WAV!$D$5:$D$54,"&gt;2016",D2_WAV!$D$5:$D$54,"&lt;="&amp;A_Stammdaten!$B$9)
-SUMIFS(D2_WAV!$L$5:$L$54,D2_WAV!$A$5:$A$54,$A60,D2_WAV!$B$5:$B$54,"Geschäfts- oder Firmenwert",D2_WAV!$D$5:$D$54,"&gt;2016",D2_WAV!$D$5:$D$54,"&lt;="&amp;A_Stammdaten!$B$9)
+SUMIFS(D2_WAV!$L$5:$L$54,D2_WAV!$A$5:$A$54,$A60,D2_WAV!$B$5:$B$54,"geleistete Anzahlungen und Anlagen im Bau des Sachanlagevermögens",D2_WAV!$D$5:$D$54,"&lt;=2016")</f>
        <v>0</v>
      </c>
      <c r="K60" s="104">
        <f>SUMIFS(D1_BKZ_NAKB_SoPo!$I$5:$I$54,D1_BKZ_NAKB_SoPo!$A$5:$A$54,$A60)</f>
        <v>0</v>
      </c>
      <c r="L60" s="104">
        <f t="shared" si="5"/>
        <v>0</v>
      </c>
      <c r="M60" s="49">
        <f>$L60*Listen!$H$4</f>
        <v>0</v>
      </c>
      <c r="N60" s="104">
        <f>$L60*0.4*Listen!$H$2*0.035*A_Stammdaten!E87</f>
        <v>0</v>
      </c>
      <c r="O60" s="49">
        <f t="shared" si="6"/>
        <v>0</v>
      </c>
    </row>
    <row r="61" spans="1:15" ht="15" x14ac:dyDescent="0.25">
      <c r="A61" s="102">
        <f>A_Stammdaten!A88</f>
        <v>0</v>
      </c>
      <c r="B61" s="103">
        <f>A_Stammdaten!B88</f>
        <v>0</v>
      </c>
      <c r="C61" s="49">
        <f t="shared" si="4"/>
        <v>0</v>
      </c>
      <c r="D61" s="104">
        <f>SUMIF(D_SAV!$A$5:$A$204,$A61,D_SAV!$U$5:$U$204)</f>
        <v>0</v>
      </c>
      <c r="E61" s="104">
        <f>SUMIFS(D2_WAV!$K$5:$K$54,D2_WAV!$A$5:$A$54,$A61,D2_WAV!$D$5:$D$54,"&gt;2016",D2_WAV!$D$5:$D$54,"&lt;="&amp;A_Stammdaten!$B$9)
-SUMIFS(D2_WAV!$K$5:$K$54,D2_WAV!$A$5:$A$54,$A61,D2_WAV!$B$5:$B$54,"Geschäfts- oder Firmenwert",D2_WAV!$D$5:$D$54,"&gt;2016",D2_WAV!$D$5:$D$54,"&lt;="&amp;A_Stammdaten!$B$9)</f>
        <v>0</v>
      </c>
      <c r="F61" s="104">
        <f>SUMIF(D_SAV!$A$5:$A$204,$A61,D_SAV!$T$5:$T$204)</f>
        <v>0</v>
      </c>
      <c r="G61" s="105">
        <f>SUMIFS(D2_WAV!$J$5:$J$54,D2_WAV!$A$5:$A$54,$A61,D2_WAV!$D$5:$D$54,"&gt;2016",D2_WAV!$D$5:$D$54,"&lt;="&amp;A_Stammdaten!$B$9)
-SUMIFS(D2_WAV!$J$5:$J$54,D2_WAV!$A$5:$A$54,$A61,D2_WAV!$B$5:$B$54,"Geschäfts- oder Firmenwert",D2_WAV!$D$5:$D$54,"&gt;2016",D2_WAV!$D$5:$D$54,"&lt;="&amp;A_Stammdaten!$B$9)
+SUMIFS(D2_WAV!$J$5:$J$54,D2_WAV!$A$5:$A$54,$A61,D2_WAV!$B$5:$B$54,"geleistete Anzahlungen und Anlagen im Bau des Sachanlagevermögens",D2_WAV!$D$5:$D$54,"&lt;=2016")</f>
        <v>0</v>
      </c>
      <c r="H61" s="104">
        <f>SUMIFS(D1_BKZ_NAKB_SoPo!$H$5:$H$54,D1_BKZ_NAKB_SoPo!$A$5:$A$54,$A61)</f>
        <v>0</v>
      </c>
      <c r="I61" s="104">
        <f>SUMIF(D_SAV!$A$5:$A$204,$A61,D_SAV!$V$5:$V$204)</f>
        <v>0</v>
      </c>
      <c r="J61" s="105">
        <f>SUMIFS(D2_WAV!$L$5:$L$54,D2_WAV!$A$5:$A$54,$A61,D2_WAV!$D$5:$D$54,"&gt;2016",D2_WAV!$D$5:$D$54,"&lt;="&amp;A_Stammdaten!$B$9)
-SUMIFS(D2_WAV!$L$5:$L$54,D2_WAV!$A$5:$A$54,$A61,D2_WAV!$B$5:$B$54,"Geschäfts- oder Firmenwert",D2_WAV!$D$5:$D$54,"&gt;2016",D2_WAV!$D$5:$D$54,"&lt;="&amp;A_Stammdaten!$B$9)
+SUMIFS(D2_WAV!$L$5:$L$54,D2_WAV!$A$5:$A$54,$A61,D2_WAV!$B$5:$B$54,"geleistete Anzahlungen und Anlagen im Bau des Sachanlagevermögens",D2_WAV!$D$5:$D$54,"&lt;=2016")</f>
        <v>0</v>
      </c>
      <c r="K61" s="104">
        <f>SUMIFS(D1_BKZ_NAKB_SoPo!$I$5:$I$54,D1_BKZ_NAKB_SoPo!$A$5:$A$54,$A61)</f>
        <v>0</v>
      </c>
      <c r="L61" s="104">
        <f t="shared" si="5"/>
        <v>0</v>
      </c>
      <c r="M61" s="49">
        <f>$L61*Listen!$H$4</f>
        <v>0</v>
      </c>
      <c r="N61" s="104">
        <f>$L61*0.4*Listen!$H$2*0.035*A_Stammdaten!E88</f>
        <v>0</v>
      </c>
      <c r="O61" s="49">
        <f t="shared" si="6"/>
        <v>0</v>
      </c>
    </row>
    <row r="62" spans="1:15" ht="15" x14ac:dyDescent="0.25">
      <c r="A62" s="102">
        <f>A_Stammdaten!A89</f>
        <v>0</v>
      </c>
      <c r="B62" s="103">
        <f>A_Stammdaten!B89</f>
        <v>0</v>
      </c>
      <c r="C62" s="49">
        <f t="shared" si="4"/>
        <v>0</v>
      </c>
      <c r="D62" s="104">
        <f>SUMIF(D_SAV!$A$5:$A$204,$A62,D_SAV!$U$5:$U$204)</f>
        <v>0</v>
      </c>
      <c r="E62" s="104">
        <f>SUMIFS(D2_WAV!$K$5:$K$54,D2_WAV!$A$5:$A$54,$A62,D2_WAV!$D$5:$D$54,"&gt;2016",D2_WAV!$D$5:$D$54,"&lt;="&amp;A_Stammdaten!$B$9)
-SUMIFS(D2_WAV!$K$5:$K$54,D2_WAV!$A$5:$A$54,$A62,D2_WAV!$B$5:$B$54,"Geschäfts- oder Firmenwert",D2_WAV!$D$5:$D$54,"&gt;2016",D2_WAV!$D$5:$D$54,"&lt;="&amp;A_Stammdaten!$B$9)</f>
        <v>0</v>
      </c>
      <c r="F62" s="104">
        <f>SUMIF(D_SAV!$A$5:$A$204,$A62,D_SAV!$T$5:$T$204)</f>
        <v>0</v>
      </c>
      <c r="G62" s="105">
        <f>SUMIFS(D2_WAV!$J$5:$J$54,D2_WAV!$A$5:$A$54,$A62,D2_WAV!$D$5:$D$54,"&gt;2016",D2_WAV!$D$5:$D$54,"&lt;="&amp;A_Stammdaten!$B$9)
-SUMIFS(D2_WAV!$J$5:$J$54,D2_WAV!$A$5:$A$54,$A62,D2_WAV!$B$5:$B$54,"Geschäfts- oder Firmenwert",D2_WAV!$D$5:$D$54,"&gt;2016",D2_WAV!$D$5:$D$54,"&lt;="&amp;A_Stammdaten!$B$9)
+SUMIFS(D2_WAV!$J$5:$J$54,D2_WAV!$A$5:$A$54,$A62,D2_WAV!$B$5:$B$54,"geleistete Anzahlungen und Anlagen im Bau des Sachanlagevermögens",D2_WAV!$D$5:$D$54,"&lt;=2016")</f>
        <v>0</v>
      </c>
      <c r="H62" s="104">
        <f>SUMIFS(D1_BKZ_NAKB_SoPo!$H$5:$H$54,D1_BKZ_NAKB_SoPo!$A$5:$A$54,$A62)</f>
        <v>0</v>
      </c>
      <c r="I62" s="104">
        <f>SUMIF(D_SAV!$A$5:$A$204,$A62,D_SAV!$V$5:$V$204)</f>
        <v>0</v>
      </c>
      <c r="J62" s="105">
        <f>SUMIFS(D2_WAV!$L$5:$L$54,D2_WAV!$A$5:$A$54,$A62,D2_WAV!$D$5:$D$54,"&gt;2016",D2_WAV!$D$5:$D$54,"&lt;="&amp;A_Stammdaten!$B$9)
-SUMIFS(D2_WAV!$L$5:$L$54,D2_WAV!$A$5:$A$54,$A62,D2_WAV!$B$5:$B$54,"Geschäfts- oder Firmenwert",D2_WAV!$D$5:$D$54,"&gt;2016",D2_WAV!$D$5:$D$54,"&lt;="&amp;A_Stammdaten!$B$9)
+SUMIFS(D2_WAV!$L$5:$L$54,D2_WAV!$A$5:$A$54,$A62,D2_WAV!$B$5:$B$54,"geleistete Anzahlungen und Anlagen im Bau des Sachanlagevermögens",D2_WAV!$D$5:$D$54,"&lt;=2016")</f>
        <v>0</v>
      </c>
      <c r="K62" s="104">
        <f>SUMIFS(D1_BKZ_NAKB_SoPo!$I$5:$I$54,D1_BKZ_NAKB_SoPo!$A$5:$A$54,$A62)</f>
        <v>0</v>
      </c>
      <c r="L62" s="104">
        <f t="shared" si="5"/>
        <v>0</v>
      </c>
      <c r="M62" s="49">
        <f>$L62*Listen!$H$4</f>
        <v>0</v>
      </c>
      <c r="N62" s="104">
        <f>$L62*0.4*Listen!$H$2*0.035*A_Stammdaten!E89</f>
        <v>0</v>
      </c>
      <c r="O62" s="49">
        <f t="shared" si="6"/>
        <v>0</v>
      </c>
    </row>
    <row r="63" spans="1:15" ht="15" x14ac:dyDescent="0.25">
      <c r="A63" s="102">
        <f>A_Stammdaten!A90</f>
        <v>0</v>
      </c>
      <c r="B63" s="103">
        <f>A_Stammdaten!B90</f>
        <v>0</v>
      </c>
      <c r="C63" s="49">
        <f t="shared" si="4"/>
        <v>0</v>
      </c>
      <c r="D63" s="104">
        <f>SUMIF(D_SAV!$A$5:$A$204,$A63,D_SAV!$U$5:$U$204)</f>
        <v>0</v>
      </c>
      <c r="E63" s="104">
        <f>SUMIFS(D2_WAV!$K$5:$K$54,D2_WAV!$A$5:$A$54,$A63,D2_WAV!$D$5:$D$54,"&gt;2016",D2_WAV!$D$5:$D$54,"&lt;="&amp;A_Stammdaten!$B$9)
-SUMIFS(D2_WAV!$K$5:$K$54,D2_WAV!$A$5:$A$54,$A63,D2_WAV!$B$5:$B$54,"Geschäfts- oder Firmenwert",D2_WAV!$D$5:$D$54,"&gt;2016",D2_WAV!$D$5:$D$54,"&lt;="&amp;A_Stammdaten!$B$9)</f>
        <v>0</v>
      </c>
      <c r="F63" s="104">
        <f>SUMIF(D_SAV!$A$5:$A$204,$A63,D_SAV!$T$5:$T$204)</f>
        <v>0</v>
      </c>
      <c r="G63" s="105">
        <f>SUMIFS(D2_WAV!$J$5:$J$54,D2_WAV!$A$5:$A$54,$A63,D2_WAV!$D$5:$D$54,"&gt;2016",D2_WAV!$D$5:$D$54,"&lt;="&amp;A_Stammdaten!$B$9)
-SUMIFS(D2_WAV!$J$5:$J$54,D2_WAV!$A$5:$A$54,$A63,D2_WAV!$B$5:$B$54,"Geschäfts- oder Firmenwert",D2_WAV!$D$5:$D$54,"&gt;2016",D2_WAV!$D$5:$D$54,"&lt;="&amp;A_Stammdaten!$B$9)
+SUMIFS(D2_WAV!$J$5:$J$54,D2_WAV!$A$5:$A$54,$A63,D2_WAV!$B$5:$B$54,"geleistete Anzahlungen und Anlagen im Bau des Sachanlagevermögens",D2_WAV!$D$5:$D$54,"&lt;=2016")</f>
        <v>0</v>
      </c>
      <c r="H63" s="104">
        <f>SUMIFS(D1_BKZ_NAKB_SoPo!$H$5:$H$54,D1_BKZ_NAKB_SoPo!$A$5:$A$54,$A63)</f>
        <v>0</v>
      </c>
      <c r="I63" s="104">
        <f>SUMIF(D_SAV!$A$5:$A$204,$A63,D_SAV!$V$5:$V$204)</f>
        <v>0</v>
      </c>
      <c r="J63" s="105">
        <f>SUMIFS(D2_WAV!$L$5:$L$54,D2_WAV!$A$5:$A$54,$A63,D2_WAV!$D$5:$D$54,"&gt;2016",D2_WAV!$D$5:$D$54,"&lt;="&amp;A_Stammdaten!$B$9)
-SUMIFS(D2_WAV!$L$5:$L$54,D2_WAV!$A$5:$A$54,$A63,D2_WAV!$B$5:$B$54,"Geschäfts- oder Firmenwert",D2_WAV!$D$5:$D$54,"&gt;2016",D2_WAV!$D$5:$D$54,"&lt;="&amp;A_Stammdaten!$B$9)
+SUMIFS(D2_WAV!$L$5:$L$54,D2_WAV!$A$5:$A$54,$A63,D2_WAV!$B$5:$B$54,"geleistete Anzahlungen und Anlagen im Bau des Sachanlagevermögens",D2_WAV!$D$5:$D$54,"&lt;=2016")</f>
        <v>0</v>
      </c>
      <c r="K63" s="104">
        <f>SUMIFS(D1_BKZ_NAKB_SoPo!$I$5:$I$54,D1_BKZ_NAKB_SoPo!$A$5:$A$54,$A63)</f>
        <v>0</v>
      </c>
      <c r="L63" s="104">
        <f t="shared" si="5"/>
        <v>0</v>
      </c>
      <c r="M63" s="49">
        <f>$L63*Listen!$H$4</f>
        <v>0</v>
      </c>
      <c r="N63" s="104">
        <f>$L63*0.4*Listen!$H$2*0.035*A_Stammdaten!E90</f>
        <v>0</v>
      </c>
      <c r="O63" s="49">
        <f t="shared" si="6"/>
        <v>0</v>
      </c>
    </row>
    <row r="64" spans="1:15" ht="15" x14ac:dyDescent="0.25">
      <c r="A64" s="102">
        <f>A_Stammdaten!A91</f>
        <v>0</v>
      </c>
      <c r="B64" s="103">
        <f>A_Stammdaten!B91</f>
        <v>0</v>
      </c>
      <c r="C64" s="49">
        <f t="shared" si="4"/>
        <v>0</v>
      </c>
      <c r="D64" s="104">
        <f>SUMIF(D_SAV!$A$5:$A$204,$A64,D_SAV!$U$5:$U$204)</f>
        <v>0</v>
      </c>
      <c r="E64" s="104">
        <f>SUMIFS(D2_WAV!$K$5:$K$54,D2_WAV!$A$5:$A$54,$A64,D2_WAV!$D$5:$D$54,"&gt;2016",D2_WAV!$D$5:$D$54,"&lt;="&amp;A_Stammdaten!$B$9)
-SUMIFS(D2_WAV!$K$5:$K$54,D2_WAV!$A$5:$A$54,$A64,D2_WAV!$B$5:$B$54,"Geschäfts- oder Firmenwert",D2_WAV!$D$5:$D$54,"&gt;2016",D2_WAV!$D$5:$D$54,"&lt;="&amp;A_Stammdaten!$B$9)</f>
        <v>0</v>
      </c>
      <c r="F64" s="104">
        <f>SUMIF(D_SAV!$A$5:$A$204,$A64,D_SAV!$T$5:$T$204)</f>
        <v>0</v>
      </c>
      <c r="G64" s="105">
        <f>SUMIFS(D2_WAV!$J$5:$J$54,D2_WAV!$A$5:$A$54,$A64,D2_WAV!$D$5:$D$54,"&gt;2016",D2_WAV!$D$5:$D$54,"&lt;="&amp;A_Stammdaten!$B$9)
-SUMIFS(D2_WAV!$J$5:$J$54,D2_WAV!$A$5:$A$54,$A64,D2_WAV!$B$5:$B$54,"Geschäfts- oder Firmenwert",D2_WAV!$D$5:$D$54,"&gt;2016",D2_WAV!$D$5:$D$54,"&lt;="&amp;A_Stammdaten!$B$9)
+SUMIFS(D2_WAV!$J$5:$J$54,D2_WAV!$A$5:$A$54,$A64,D2_WAV!$B$5:$B$54,"geleistete Anzahlungen und Anlagen im Bau des Sachanlagevermögens",D2_WAV!$D$5:$D$54,"&lt;=2016")</f>
        <v>0</v>
      </c>
      <c r="H64" s="104">
        <f>SUMIFS(D1_BKZ_NAKB_SoPo!$H$5:$H$54,D1_BKZ_NAKB_SoPo!$A$5:$A$54,$A64)</f>
        <v>0</v>
      </c>
      <c r="I64" s="104">
        <f>SUMIF(D_SAV!$A$5:$A$204,$A64,D_SAV!$V$5:$V$204)</f>
        <v>0</v>
      </c>
      <c r="J64" s="105">
        <f>SUMIFS(D2_WAV!$L$5:$L$54,D2_WAV!$A$5:$A$54,$A64,D2_WAV!$D$5:$D$54,"&gt;2016",D2_WAV!$D$5:$D$54,"&lt;="&amp;A_Stammdaten!$B$9)
-SUMIFS(D2_WAV!$L$5:$L$54,D2_WAV!$A$5:$A$54,$A64,D2_WAV!$B$5:$B$54,"Geschäfts- oder Firmenwert",D2_WAV!$D$5:$D$54,"&gt;2016",D2_WAV!$D$5:$D$54,"&lt;="&amp;A_Stammdaten!$B$9)
+SUMIFS(D2_WAV!$L$5:$L$54,D2_WAV!$A$5:$A$54,$A64,D2_WAV!$B$5:$B$54,"geleistete Anzahlungen und Anlagen im Bau des Sachanlagevermögens",D2_WAV!$D$5:$D$54,"&lt;=2016")</f>
        <v>0</v>
      </c>
      <c r="K64" s="104">
        <f>SUMIFS(D1_BKZ_NAKB_SoPo!$I$5:$I$54,D1_BKZ_NAKB_SoPo!$A$5:$A$54,$A64)</f>
        <v>0</v>
      </c>
      <c r="L64" s="104">
        <f t="shared" si="5"/>
        <v>0</v>
      </c>
      <c r="M64" s="49">
        <f>$L64*Listen!$H$4</f>
        <v>0</v>
      </c>
      <c r="N64" s="104">
        <f>$L64*0.4*Listen!$H$2*0.035*A_Stammdaten!E91</f>
        <v>0</v>
      </c>
      <c r="O64" s="49">
        <f t="shared" si="6"/>
        <v>0</v>
      </c>
    </row>
    <row r="65" spans="1:15" ht="15" x14ac:dyDescent="0.25">
      <c r="A65" s="102">
        <f>A_Stammdaten!A92</f>
        <v>0</v>
      </c>
      <c r="B65" s="103">
        <f>A_Stammdaten!B92</f>
        <v>0</v>
      </c>
      <c r="C65" s="49">
        <f t="shared" si="4"/>
        <v>0</v>
      </c>
      <c r="D65" s="104">
        <f>SUMIF(D_SAV!$A$5:$A$204,$A65,D_SAV!$U$5:$U$204)</f>
        <v>0</v>
      </c>
      <c r="E65" s="104">
        <f>SUMIFS(D2_WAV!$K$5:$K$54,D2_WAV!$A$5:$A$54,$A65,D2_WAV!$D$5:$D$54,"&gt;2016",D2_WAV!$D$5:$D$54,"&lt;="&amp;A_Stammdaten!$B$9)
-SUMIFS(D2_WAV!$K$5:$K$54,D2_WAV!$A$5:$A$54,$A65,D2_WAV!$B$5:$B$54,"Geschäfts- oder Firmenwert",D2_WAV!$D$5:$D$54,"&gt;2016",D2_WAV!$D$5:$D$54,"&lt;="&amp;A_Stammdaten!$B$9)</f>
        <v>0</v>
      </c>
      <c r="F65" s="104">
        <f>SUMIF(D_SAV!$A$5:$A$204,$A65,D_SAV!$T$5:$T$204)</f>
        <v>0</v>
      </c>
      <c r="G65" s="105">
        <f>SUMIFS(D2_WAV!$J$5:$J$54,D2_WAV!$A$5:$A$54,$A65,D2_WAV!$D$5:$D$54,"&gt;2016",D2_WAV!$D$5:$D$54,"&lt;="&amp;A_Stammdaten!$B$9)
-SUMIFS(D2_WAV!$J$5:$J$54,D2_WAV!$A$5:$A$54,$A65,D2_WAV!$B$5:$B$54,"Geschäfts- oder Firmenwert",D2_WAV!$D$5:$D$54,"&gt;2016",D2_WAV!$D$5:$D$54,"&lt;="&amp;A_Stammdaten!$B$9)
+SUMIFS(D2_WAV!$J$5:$J$54,D2_WAV!$A$5:$A$54,$A65,D2_WAV!$B$5:$B$54,"geleistete Anzahlungen und Anlagen im Bau des Sachanlagevermögens",D2_WAV!$D$5:$D$54,"&lt;=2016")</f>
        <v>0</v>
      </c>
      <c r="H65" s="104">
        <f>SUMIFS(D1_BKZ_NAKB_SoPo!$H$5:$H$54,D1_BKZ_NAKB_SoPo!$A$5:$A$54,$A65)</f>
        <v>0</v>
      </c>
      <c r="I65" s="104">
        <f>SUMIF(D_SAV!$A$5:$A$204,$A65,D_SAV!$V$5:$V$204)</f>
        <v>0</v>
      </c>
      <c r="J65" s="105">
        <f>SUMIFS(D2_WAV!$L$5:$L$54,D2_WAV!$A$5:$A$54,$A65,D2_WAV!$D$5:$D$54,"&gt;2016",D2_WAV!$D$5:$D$54,"&lt;="&amp;A_Stammdaten!$B$9)
-SUMIFS(D2_WAV!$L$5:$L$54,D2_WAV!$A$5:$A$54,$A65,D2_WAV!$B$5:$B$54,"Geschäfts- oder Firmenwert",D2_WAV!$D$5:$D$54,"&gt;2016",D2_WAV!$D$5:$D$54,"&lt;="&amp;A_Stammdaten!$B$9)
+SUMIFS(D2_WAV!$L$5:$L$54,D2_WAV!$A$5:$A$54,$A65,D2_WAV!$B$5:$B$54,"geleistete Anzahlungen und Anlagen im Bau des Sachanlagevermögens",D2_WAV!$D$5:$D$54,"&lt;=2016")</f>
        <v>0</v>
      </c>
      <c r="K65" s="104">
        <f>SUMIFS(D1_BKZ_NAKB_SoPo!$I$5:$I$54,D1_BKZ_NAKB_SoPo!$A$5:$A$54,$A65)</f>
        <v>0</v>
      </c>
      <c r="L65" s="104">
        <f t="shared" si="5"/>
        <v>0</v>
      </c>
      <c r="M65" s="49">
        <f>$L65*Listen!$H$4</f>
        <v>0</v>
      </c>
      <c r="N65" s="104">
        <f>$L65*0.4*Listen!$H$2*0.035*A_Stammdaten!E92</f>
        <v>0</v>
      </c>
      <c r="O65" s="49">
        <f t="shared" si="6"/>
        <v>0</v>
      </c>
    </row>
    <row r="66" spans="1:15" ht="15" x14ac:dyDescent="0.25">
      <c r="A66" s="102">
        <f>A_Stammdaten!A93</f>
        <v>0</v>
      </c>
      <c r="B66" s="103">
        <f>A_Stammdaten!B93</f>
        <v>0</v>
      </c>
      <c r="C66" s="49">
        <f t="shared" si="4"/>
        <v>0</v>
      </c>
      <c r="D66" s="104">
        <f>SUMIF(D_SAV!$A$5:$A$204,$A66,D_SAV!$U$5:$U$204)</f>
        <v>0</v>
      </c>
      <c r="E66" s="104">
        <f>SUMIFS(D2_WAV!$K$5:$K$54,D2_WAV!$A$5:$A$54,$A66,D2_WAV!$D$5:$D$54,"&gt;2016",D2_WAV!$D$5:$D$54,"&lt;="&amp;A_Stammdaten!$B$9)
-SUMIFS(D2_WAV!$K$5:$K$54,D2_WAV!$A$5:$A$54,$A66,D2_WAV!$B$5:$B$54,"Geschäfts- oder Firmenwert",D2_WAV!$D$5:$D$54,"&gt;2016",D2_WAV!$D$5:$D$54,"&lt;="&amp;A_Stammdaten!$B$9)</f>
        <v>0</v>
      </c>
      <c r="F66" s="104">
        <f>SUMIF(D_SAV!$A$5:$A$204,$A66,D_SAV!$T$5:$T$204)</f>
        <v>0</v>
      </c>
      <c r="G66" s="105">
        <f>SUMIFS(D2_WAV!$J$5:$J$54,D2_WAV!$A$5:$A$54,$A66,D2_WAV!$D$5:$D$54,"&gt;2016",D2_WAV!$D$5:$D$54,"&lt;="&amp;A_Stammdaten!$B$9)
-SUMIFS(D2_WAV!$J$5:$J$54,D2_WAV!$A$5:$A$54,$A66,D2_WAV!$B$5:$B$54,"Geschäfts- oder Firmenwert",D2_WAV!$D$5:$D$54,"&gt;2016",D2_WAV!$D$5:$D$54,"&lt;="&amp;A_Stammdaten!$B$9)
+SUMIFS(D2_WAV!$J$5:$J$54,D2_WAV!$A$5:$A$54,$A66,D2_WAV!$B$5:$B$54,"geleistete Anzahlungen und Anlagen im Bau des Sachanlagevermögens",D2_WAV!$D$5:$D$54,"&lt;=2016")</f>
        <v>0</v>
      </c>
      <c r="H66" s="104">
        <f>SUMIFS(D1_BKZ_NAKB_SoPo!$H$5:$H$54,D1_BKZ_NAKB_SoPo!$A$5:$A$54,$A66)</f>
        <v>0</v>
      </c>
      <c r="I66" s="104">
        <f>SUMIF(D_SAV!$A$5:$A$204,$A66,D_SAV!$V$5:$V$204)</f>
        <v>0</v>
      </c>
      <c r="J66" s="105">
        <f>SUMIFS(D2_WAV!$L$5:$L$54,D2_WAV!$A$5:$A$54,$A66,D2_WAV!$D$5:$D$54,"&gt;2016",D2_WAV!$D$5:$D$54,"&lt;="&amp;A_Stammdaten!$B$9)
-SUMIFS(D2_WAV!$L$5:$L$54,D2_WAV!$A$5:$A$54,$A66,D2_WAV!$B$5:$B$54,"Geschäfts- oder Firmenwert",D2_WAV!$D$5:$D$54,"&gt;2016",D2_WAV!$D$5:$D$54,"&lt;="&amp;A_Stammdaten!$B$9)
+SUMIFS(D2_WAV!$L$5:$L$54,D2_WAV!$A$5:$A$54,$A66,D2_WAV!$B$5:$B$54,"geleistete Anzahlungen und Anlagen im Bau des Sachanlagevermögens",D2_WAV!$D$5:$D$54,"&lt;=2016")</f>
        <v>0</v>
      </c>
      <c r="K66" s="104">
        <f>SUMIFS(D1_BKZ_NAKB_SoPo!$I$5:$I$54,D1_BKZ_NAKB_SoPo!$A$5:$A$54,$A66)</f>
        <v>0</v>
      </c>
      <c r="L66" s="104">
        <f t="shared" si="5"/>
        <v>0</v>
      </c>
      <c r="M66" s="49">
        <f>$L66*Listen!$H$4</f>
        <v>0</v>
      </c>
      <c r="N66" s="104">
        <f>$L66*0.4*Listen!$H$2*0.035*A_Stammdaten!E93</f>
        <v>0</v>
      </c>
      <c r="O66" s="49">
        <f t="shared" si="6"/>
        <v>0</v>
      </c>
    </row>
    <row r="67" spans="1:15" ht="15" x14ac:dyDescent="0.25">
      <c r="A67" s="102">
        <f>A_Stammdaten!A94</f>
        <v>0</v>
      </c>
      <c r="B67" s="103">
        <f>A_Stammdaten!B94</f>
        <v>0</v>
      </c>
      <c r="C67" s="49">
        <f t="shared" si="4"/>
        <v>0</v>
      </c>
      <c r="D67" s="104">
        <f>SUMIF(D_SAV!$A$5:$A$204,$A67,D_SAV!$U$5:$U$204)</f>
        <v>0</v>
      </c>
      <c r="E67" s="104">
        <f>SUMIFS(D2_WAV!$K$5:$K$54,D2_WAV!$A$5:$A$54,$A67,D2_WAV!$D$5:$D$54,"&gt;2016",D2_WAV!$D$5:$D$54,"&lt;="&amp;A_Stammdaten!$B$9)
-SUMIFS(D2_WAV!$K$5:$K$54,D2_WAV!$A$5:$A$54,$A67,D2_WAV!$B$5:$B$54,"Geschäfts- oder Firmenwert",D2_WAV!$D$5:$D$54,"&gt;2016",D2_WAV!$D$5:$D$54,"&lt;="&amp;A_Stammdaten!$B$9)</f>
        <v>0</v>
      </c>
      <c r="F67" s="104">
        <f>SUMIF(D_SAV!$A$5:$A$204,$A67,D_SAV!$T$5:$T$204)</f>
        <v>0</v>
      </c>
      <c r="G67" s="105">
        <f>SUMIFS(D2_WAV!$J$5:$J$54,D2_WAV!$A$5:$A$54,$A67,D2_WAV!$D$5:$D$54,"&gt;2016",D2_WAV!$D$5:$D$54,"&lt;="&amp;A_Stammdaten!$B$9)
-SUMIFS(D2_WAV!$J$5:$J$54,D2_WAV!$A$5:$A$54,$A67,D2_WAV!$B$5:$B$54,"Geschäfts- oder Firmenwert",D2_WAV!$D$5:$D$54,"&gt;2016",D2_WAV!$D$5:$D$54,"&lt;="&amp;A_Stammdaten!$B$9)
+SUMIFS(D2_WAV!$J$5:$J$54,D2_WAV!$A$5:$A$54,$A67,D2_WAV!$B$5:$B$54,"geleistete Anzahlungen und Anlagen im Bau des Sachanlagevermögens",D2_WAV!$D$5:$D$54,"&lt;=2016")</f>
        <v>0</v>
      </c>
      <c r="H67" s="104">
        <f>SUMIFS(D1_BKZ_NAKB_SoPo!$H$5:$H$54,D1_BKZ_NAKB_SoPo!$A$5:$A$54,$A67)</f>
        <v>0</v>
      </c>
      <c r="I67" s="104">
        <f>SUMIF(D_SAV!$A$5:$A$204,$A67,D_SAV!$V$5:$V$204)</f>
        <v>0</v>
      </c>
      <c r="J67" s="105">
        <f>SUMIFS(D2_WAV!$L$5:$L$54,D2_WAV!$A$5:$A$54,$A67,D2_WAV!$D$5:$D$54,"&gt;2016",D2_WAV!$D$5:$D$54,"&lt;="&amp;A_Stammdaten!$B$9)
-SUMIFS(D2_WAV!$L$5:$L$54,D2_WAV!$A$5:$A$54,$A67,D2_WAV!$B$5:$B$54,"Geschäfts- oder Firmenwert",D2_WAV!$D$5:$D$54,"&gt;2016",D2_WAV!$D$5:$D$54,"&lt;="&amp;A_Stammdaten!$B$9)
+SUMIFS(D2_WAV!$L$5:$L$54,D2_WAV!$A$5:$A$54,$A67,D2_WAV!$B$5:$B$54,"geleistete Anzahlungen und Anlagen im Bau des Sachanlagevermögens",D2_WAV!$D$5:$D$54,"&lt;=2016")</f>
        <v>0</v>
      </c>
      <c r="K67" s="104">
        <f>SUMIFS(D1_BKZ_NAKB_SoPo!$I$5:$I$54,D1_BKZ_NAKB_SoPo!$A$5:$A$54,$A67)</f>
        <v>0</v>
      </c>
      <c r="L67" s="104">
        <f t="shared" si="5"/>
        <v>0</v>
      </c>
      <c r="M67" s="49">
        <f>$L67*Listen!$H$4</f>
        <v>0</v>
      </c>
      <c r="N67" s="104">
        <f>$L67*0.4*Listen!$H$2*0.035*A_Stammdaten!E94</f>
        <v>0</v>
      </c>
      <c r="O67" s="49">
        <f t="shared" si="6"/>
        <v>0</v>
      </c>
    </row>
    <row r="68" spans="1:15" ht="15" x14ac:dyDescent="0.25">
      <c r="A68" s="102">
        <f>A_Stammdaten!A95</f>
        <v>0</v>
      </c>
      <c r="B68" s="103">
        <f>A_Stammdaten!B95</f>
        <v>0</v>
      </c>
      <c r="C68" s="49">
        <f t="shared" si="4"/>
        <v>0</v>
      </c>
      <c r="D68" s="104">
        <f>SUMIF(D_SAV!$A$5:$A$204,$A68,D_SAV!$U$5:$U$204)</f>
        <v>0</v>
      </c>
      <c r="E68" s="104">
        <f>SUMIFS(D2_WAV!$K$5:$K$54,D2_WAV!$A$5:$A$54,$A68,D2_WAV!$D$5:$D$54,"&gt;2016",D2_WAV!$D$5:$D$54,"&lt;="&amp;A_Stammdaten!$B$9)
-SUMIFS(D2_WAV!$K$5:$K$54,D2_WAV!$A$5:$A$54,$A68,D2_WAV!$B$5:$B$54,"Geschäfts- oder Firmenwert",D2_WAV!$D$5:$D$54,"&gt;2016",D2_WAV!$D$5:$D$54,"&lt;="&amp;A_Stammdaten!$B$9)</f>
        <v>0</v>
      </c>
      <c r="F68" s="104">
        <f>SUMIF(D_SAV!$A$5:$A$204,$A68,D_SAV!$T$5:$T$204)</f>
        <v>0</v>
      </c>
      <c r="G68" s="105">
        <f>SUMIFS(D2_WAV!$J$5:$J$54,D2_WAV!$A$5:$A$54,$A68,D2_WAV!$D$5:$D$54,"&gt;2016",D2_WAV!$D$5:$D$54,"&lt;="&amp;A_Stammdaten!$B$9)
-SUMIFS(D2_WAV!$J$5:$J$54,D2_WAV!$A$5:$A$54,$A68,D2_WAV!$B$5:$B$54,"Geschäfts- oder Firmenwert",D2_WAV!$D$5:$D$54,"&gt;2016",D2_WAV!$D$5:$D$54,"&lt;="&amp;A_Stammdaten!$B$9)
+SUMIFS(D2_WAV!$J$5:$J$54,D2_WAV!$A$5:$A$54,$A68,D2_WAV!$B$5:$B$54,"geleistete Anzahlungen und Anlagen im Bau des Sachanlagevermögens",D2_WAV!$D$5:$D$54,"&lt;=2016")</f>
        <v>0</v>
      </c>
      <c r="H68" s="104">
        <f>SUMIFS(D1_BKZ_NAKB_SoPo!$H$5:$H$54,D1_BKZ_NAKB_SoPo!$A$5:$A$54,$A68)</f>
        <v>0</v>
      </c>
      <c r="I68" s="104">
        <f>SUMIF(D_SAV!$A$5:$A$204,$A68,D_SAV!$V$5:$V$204)</f>
        <v>0</v>
      </c>
      <c r="J68" s="105">
        <f>SUMIFS(D2_WAV!$L$5:$L$54,D2_WAV!$A$5:$A$54,$A68,D2_WAV!$D$5:$D$54,"&gt;2016",D2_WAV!$D$5:$D$54,"&lt;="&amp;A_Stammdaten!$B$9)
-SUMIFS(D2_WAV!$L$5:$L$54,D2_WAV!$A$5:$A$54,$A68,D2_WAV!$B$5:$B$54,"Geschäfts- oder Firmenwert",D2_WAV!$D$5:$D$54,"&gt;2016",D2_WAV!$D$5:$D$54,"&lt;="&amp;A_Stammdaten!$B$9)
+SUMIFS(D2_WAV!$L$5:$L$54,D2_WAV!$A$5:$A$54,$A68,D2_WAV!$B$5:$B$54,"geleistete Anzahlungen und Anlagen im Bau des Sachanlagevermögens",D2_WAV!$D$5:$D$54,"&lt;=2016")</f>
        <v>0</v>
      </c>
      <c r="K68" s="104">
        <f>SUMIFS(D1_BKZ_NAKB_SoPo!$I$5:$I$54,D1_BKZ_NAKB_SoPo!$A$5:$A$54,$A68)</f>
        <v>0</v>
      </c>
      <c r="L68" s="104">
        <f t="shared" si="5"/>
        <v>0</v>
      </c>
      <c r="M68" s="49">
        <f>$L68*Listen!$H$4</f>
        <v>0</v>
      </c>
      <c r="N68" s="104">
        <f>$L68*0.4*Listen!$H$2*0.035*A_Stammdaten!E95</f>
        <v>0</v>
      </c>
      <c r="O68" s="49">
        <f t="shared" si="6"/>
        <v>0</v>
      </c>
    </row>
    <row r="69" spans="1:15" ht="15" x14ac:dyDescent="0.25">
      <c r="A69" s="102">
        <f>A_Stammdaten!A96</f>
        <v>0</v>
      </c>
      <c r="B69" s="103">
        <f>A_Stammdaten!B96</f>
        <v>0</v>
      </c>
      <c r="C69" s="49">
        <f t="shared" si="4"/>
        <v>0</v>
      </c>
      <c r="D69" s="104">
        <f>SUMIF(D_SAV!$A$5:$A$204,$A69,D_SAV!$U$5:$U$204)</f>
        <v>0</v>
      </c>
      <c r="E69" s="104">
        <f>SUMIFS(D2_WAV!$K$5:$K$54,D2_WAV!$A$5:$A$54,$A69,D2_WAV!$D$5:$D$54,"&gt;2016",D2_WAV!$D$5:$D$54,"&lt;="&amp;A_Stammdaten!$B$9)
-SUMIFS(D2_WAV!$K$5:$K$54,D2_WAV!$A$5:$A$54,$A69,D2_WAV!$B$5:$B$54,"Geschäfts- oder Firmenwert",D2_WAV!$D$5:$D$54,"&gt;2016",D2_WAV!$D$5:$D$54,"&lt;="&amp;A_Stammdaten!$B$9)</f>
        <v>0</v>
      </c>
      <c r="F69" s="104">
        <f>SUMIF(D_SAV!$A$5:$A$204,$A69,D_SAV!$T$5:$T$204)</f>
        <v>0</v>
      </c>
      <c r="G69" s="105">
        <f>SUMIFS(D2_WAV!$J$5:$J$54,D2_WAV!$A$5:$A$54,$A69,D2_WAV!$D$5:$D$54,"&gt;2016",D2_WAV!$D$5:$D$54,"&lt;="&amp;A_Stammdaten!$B$9)
-SUMIFS(D2_WAV!$J$5:$J$54,D2_WAV!$A$5:$A$54,$A69,D2_WAV!$B$5:$B$54,"Geschäfts- oder Firmenwert",D2_WAV!$D$5:$D$54,"&gt;2016",D2_WAV!$D$5:$D$54,"&lt;="&amp;A_Stammdaten!$B$9)
+SUMIFS(D2_WAV!$J$5:$J$54,D2_WAV!$A$5:$A$54,$A69,D2_WAV!$B$5:$B$54,"geleistete Anzahlungen und Anlagen im Bau des Sachanlagevermögens",D2_WAV!$D$5:$D$54,"&lt;=2016")</f>
        <v>0</v>
      </c>
      <c r="H69" s="104">
        <f>SUMIFS(D1_BKZ_NAKB_SoPo!$H$5:$H$54,D1_BKZ_NAKB_SoPo!$A$5:$A$54,$A69)</f>
        <v>0</v>
      </c>
      <c r="I69" s="104">
        <f>SUMIF(D_SAV!$A$5:$A$204,$A69,D_SAV!$V$5:$V$204)</f>
        <v>0</v>
      </c>
      <c r="J69" s="105">
        <f>SUMIFS(D2_WAV!$L$5:$L$54,D2_WAV!$A$5:$A$54,$A69,D2_WAV!$D$5:$D$54,"&gt;2016",D2_WAV!$D$5:$D$54,"&lt;="&amp;A_Stammdaten!$B$9)
-SUMIFS(D2_WAV!$L$5:$L$54,D2_WAV!$A$5:$A$54,$A69,D2_WAV!$B$5:$B$54,"Geschäfts- oder Firmenwert",D2_WAV!$D$5:$D$54,"&gt;2016",D2_WAV!$D$5:$D$54,"&lt;="&amp;A_Stammdaten!$B$9)
+SUMIFS(D2_WAV!$L$5:$L$54,D2_WAV!$A$5:$A$54,$A69,D2_WAV!$B$5:$B$54,"geleistete Anzahlungen und Anlagen im Bau des Sachanlagevermögens",D2_WAV!$D$5:$D$54,"&lt;=2016")</f>
        <v>0</v>
      </c>
      <c r="K69" s="104">
        <f>SUMIFS(D1_BKZ_NAKB_SoPo!$I$5:$I$54,D1_BKZ_NAKB_SoPo!$A$5:$A$54,$A69)</f>
        <v>0</v>
      </c>
      <c r="L69" s="104">
        <f t="shared" si="5"/>
        <v>0</v>
      </c>
      <c r="M69" s="49">
        <f>$L69*Listen!$H$4</f>
        <v>0</v>
      </c>
      <c r="N69" s="104">
        <f>$L69*0.4*Listen!$H$2*0.035*A_Stammdaten!E96</f>
        <v>0</v>
      </c>
      <c r="O69" s="49">
        <f t="shared" si="6"/>
        <v>0</v>
      </c>
    </row>
    <row r="70" spans="1:15" ht="15" x14ac:dyDescent="0.25">
      <c r="A70" s="102">
        <f>A_Stammdaten!A97</f>
        <v>0</v>
      </c>
      <c r="B70" s="103">
        <f>A_Stammdaten!B97</f>
        <v>0</v>
      </c>
      <c r="C70" s="49">
        <f t="shared" si="4"/>
        <v>0</v>
      </c>
      <c r="D70" s="104">
        <f>SUMIF(D_SAV!$A$5:$A$204,$A70,D_SAV!$U$5:$U$204)</f>
        <v>0</v>
      </c>
      <c r="E70" s="104">
        <f>SUMIFS(D2_WAV!$K$5:$K$54,D2_WAV!$A$5:$A$54,$A70,D2_WAV!$D$5:$D$54,"&gt;2016",D2_WAV!$D$5:$D$54,"&lt;="&amp;A_Stammdaten!$B$9)
-SUMIFS(D2_WAV!$K$5:$K$54,D2_WAV!$A$5:$A$54,$A70,D2_WAV!$B$5:$B$54,"Geschäfts- oder Firmenwert",D2_WAV!$D$5:$D$54,"&gt;2016",D2_WAV!$D$5:$D$54,"&lt;="&amp;A_Stammdaten!$B$9)</f>
        <v>0</v>
      </c>
      <c r="F70" s="104">
        <f>SUMIF(D_SAV!$A$5:$A$204,$A70,D_SAV!$T$5:$T$204)</f>
        <v>0</v>
      </c>
      <c r="G70" s="105">
        <f>SUMIFS(D2_WAV!$J$5:$J$54,D2_WAV!$A$5:$A$54,$A70,D2_WAV!$D$5:$D$54,"&gt;2016",D2_WAV!$D$5:$D$54,"&lt;="&amp;A_Stammdaten!$B$9)
-SUMIFS(D2_WAV!$J$5:$J$54,D2_WAV!$A$5:$A$54,$A70,D2_WAV!$B$5:$B$54,"Geschäfts- oder Firmenwert",D2_WAV!$D$5:$D$54,"&gt;2016",D2_WAV!$D$5:$D$54,"&lt;="&amp;A_Stammdaten!$B$9)
+SUMIFS(D2_WAV!$J$5:$J$54,D2_WAV!$A$5:$A$54,$A70,D2_WAV!$B$5:$B$54,"geleistete Anzahlungen und Anlagen im Bau des Sachanlagevermögens",D2_WAV!$D$5:$D$54,"&lt;=2016")</f>
        <v>0</v>
      </c>
      <c r="H70" s="104">
        <f>SUMIFS(D1_BKZ_NAKB_SoPo!$H$5:$H$54,D1_BKZ_NAKB_SoPo!$A$5:$A$54,$A70)</f>
        <v>0</v>
      </c>
      <c r="I70" s="104">
        <f>SUMIF(D_SAV!$A$5:$A$204,$A70,D_SAV!$V$5:$V$204)</f>
        <v>0</v>
      </c>
      <c r="J70" s="105">
        <f>SUMIFS(D2_WAV!$L$5:$L$54,D2_WAV!$A$5:$A$54,$A70,D2_WAV!$D$5:$D$54,"&gt;2016",D2_WAV!$D$5:$D$54,"&lt;="&amp;A_Stammdaten!$B$9)
-SUMIFS(D2_WAV!$L$5:$L$54,D2_WAV!$A$5:$A$54,$A70,D2_WAV!$B$5:$B$54,"Geschäfts- oder Firmenwert",D2_WAV!$D$5:$D$54,"&gt;2016",D2_WAV!$D$5:$D$54,"&lt;="&amp;A_Stammdaten!$B$9)
+SUMIFS(D2_WAV!$L$5:$L$54,D2_WAV!$A$5:$A$54,$A70,D2_WAV!$B$5:$B$54,"geleistete Anzahlungen und Anlagen im Bau des Sachanlagevermögens",D2_WAV!$D$5:$D$54,"&lt;=2016")</f>
        <v>0</v>
      </c>
      <c r="K70" s="104">
        <f>SUMIFS(D1_BKZ_NAKB_SoPo!$I$5:$I$54,D1_BKZ_NAKB_SoPo!$A$5:$A$54,$A70)</f>
        <v>0</v>
      </c>
      <c r="L70" s="104">
        <f t="shared" si="5"/>
        <v>0</v>
      </c>
      <c r="M70" s="49">
        <f>$L70*Listen!$H$4</f>
        <v>0</v>
      </c>
      <c r="N70" s="104">
        <f>$L70*0.4*Listen!$H$2*0.035*A_Stammdaten!E97</f>
        <v>0</v>
      </c>
      <c r="O70" s="49">
        <f t="shared" si="6"/>
        <v>0</v>
      </c>
    </row>
    <row r="71" spans="1:15" ht="15" x14ac:dyDescent="0.25">
      <c r="A71" s="102">
        <f>A_Stammdaten!A98</f>
        <v>0</v>
      </c>
      <c r="B71" s="103">
        <f>A_Stammdaten!B98</f>
        <v>0</v>
      </c>
      <c r="C71" s="49">
        <f t="shared" si="4"/>
        <v>0</v>
      </c>
      <c r="D71" s="104">
        <f>SUMIF(D_SAV!$A$5:$A$204,$A71,D_SAV!$U$5:$U$204)</f>
        <v>0</v>
      </c>
      <c r="E71" s="104">
        <f>SUMIFS(D2_WAV!$K$5:$K$54,D2_WAV!$A$5:$A$54,$A71,D2_WAV!$D$5:$D$54,"&gt;2016",D2_WAV!$D$5:$D$54,"&lt;="&amp;A_Stammdaten!$B$9)
-SUMIFS(D2_WAV!$K$5:$K$54,D2_WAV!$A$5:$A$54,$A71,D2_WAV!$B$5:$B$54,"Geschäfts- oder Firmenwert",D2_WAV!$D$5:$D$54,"&gt;2016",D2_WAV!$D$5:$D$54,"&lt;="&amp;A_Stammdaten!$B$9)</f>
        <v>0</v>
      </c>
      <c r="F71" s="104">
        <f>SUMIF(D_SAV!$A$5:$A$204,$A71,D_SAV!$T$5:$T$204)</f>
        <v>0</v>
      </c>
      <c r="G71" s="105">
        <f>SUMIFS(D2_WAV!$J$5:$J$54,D2_WAV!$A$5:$A$54,$A71,D2_WAV!$D$5:$D$54,"&gt;2016",D2_WAV!$D$5:$D$54,"&lt;="&amp;A_Stammdaten!$B$9)
-SUMIFS(D2_WAV!$J$5:$J$54,D2_WAV!$A$5:$A$54,$A71,D2_WAV!$B$5:$B$54,"Geschäfts- oder Firmenwert",D2_WAV!$D$5:$D$54,"&gt;2016",D2_WAV!$D$5:$D$54,"&lt;="&amp;A_Stammdaten!$B$9)
+SUMIFS(D2_WAV!$J$5:$J$54,D2_WAV!$A$5:$A$54,$A71,D2_WAV!$B$5:$B$54,"geleistete Anzahlungen und Anlagen im Bau des Sachanlagevermögens",D2_WAV!$D$5:$D$54,"&lt;=2016")</f>
        <v>0</v>
      </c>
      <c r="H71" s="104">
        <f>SUMIFS(D1_BKZ_NAKB_SoPo!$H$5:$H$54,D1_BKZ_NAKB_SoPo!$A$5:$A$54,$A71)</f>
        <v>0</v>
      </c>
      <c r="I71" s="104">
        <f>SUMIF(D_SAV!$A$5:$A$204,$A71,D_SAV!$V$5:$V$204)</f>
        <v>0</v>
      </c>
      <c r="J71" s="105">
        <f>SUMIFS(D2_WAV!$L$5:$L$54,D2_WAV!$A$5:$A$54,$A71,D2_WAV!$D$5:$D$54,"&gt;2016",D2_WAV!$D$5:$D$54,"&lt;="&amp;A_Stammdaten!$B$9)
-SUMIFS(D2_WAV!$L$5:$L$54,D2_WAV!$A$5:$A$54,$A71,D2_WAV!$B$5:$B$54,"Geschäfts- oder Firmenwert",D2_WAV!$D$5:$D$54,"&gt;2016",D2_WAV!$D$5:$D$54,"&lt;="&amp;A_Stammdaten!$B$9)
+SUMIFS(D2_WAV!$L$5:$L$54,D2_WAV!$A$5:$A$54,$A71,D2_WAV!$B$5:$B$54,"geleistete Anzahlungen und Anlagen im Bau des Sachanlagevermögens",D2_WAV!$D$5:$D$54,"&lt;=2016")</f>
        <v>0</v>
      </c>
      <c r="K71" s="104">
        <f>SUMIFS(D1_BKZ_NAKB_SoPo!$I$5:$I$54,D1_BKZ_NAKB_SoPo!$A$5:$A$54,$A71)</f>
        <v>0</v>
      </c>
      <c r="L71" s="104">
        <f t="shared" si="5"/>
        <v>0</v>
      </c>
      <c r="M71" s="49">
        <f>$L71*Listen!$H$4</f>
        <v>0</v>
      </c>
      <c r="N71" s="104">
        <f>$L71*0.4*Listen!$H$2*0.035*A_Stammdaten!E98</f>
        <v>0</v>
      </c>
      <c r="O71" s="49">
        <f t="shared" si="6"/>
        <v>0</v>
      </c>
    </row>
    <row r="72" spans="1:15" ht="15" x14ac:dyDescent="0.25">
      <c r="A72" s="102">
        <f>A_Stammdaten!A99</f>
        <v>0</v>
      </c>
      <c r="B72" s="103">
        <f>A_Stammdaten!B99</f>
        <v>0</v>
      </c>
      <c r="C72" s="49">
        <f t="shared" si="4"/>
        <v>0</v>
      </c>
      <c r="D72" s="104">
        <f>SUMIF(D_SAV!$A$5:$A$204,$A72,D_SAV!$U$5:$U$204)</f>
        <v>0</v>
      </c>
      <c r="E72" s="104">
        <f>SUMIFS(D2_WAV!$K$5:$K$54,D2_WAV!$A$5:$A$54,$A72,D2_WAV!$D$5:$D$54,"&gt;2016",D2_WAV!$D$5:$D$54,"&lt;="&amp;A_Stammdaten!$B$9)
-SUMIFS(D2_WAV!$K$5:$K$54,D2_WAV!$A$5:$A$54,$A72,D2_WAV!$B$5:$B$54,"Geschäfts- oder Firmenwert",D2_WAV!$D$5:$D$54,"&gt;2016",D2_WAV!$D$5:$D$54,"&lt;="&amp;A_Stammdaten!$B$9)</f>
        <v>0</v>
      </c>
      <c r="F72" s="104">
        <f>SUMIF(D_SAV!$A$5:$A$204,$A72,D_SAV!$T$5:$T$204)</f>
        <v>0</v>
      </c>
      <c r="G72" s="105">
        <f>SUMIFS(D2_WAV!$J$5:$J$54,D2_WAV!$A$5:$A$54,$A72,D2_WAV!$D$5:$D$54,"&gt;2016",D2_WAV!$D$5:$D$54,"&lt;="&amp;A_Stammdaten!$B$9)
-SUMIFS(D2_WAV!$J$5:$J$54,D2_WAV!$A$5:$A$54,$A72,D2_WAV!$B$5:$B$54,"Geschäfts- oder Firmenwert",D2_WAV!$D$5:$D$54,"&gt;2016",D2_WAV!$D$5:$D$54,"&lt;="&amp;A_Stammdaten!$B$9)
+SUMIFS(D2_WAV!$J$5:$J$54,D2_WAV!$A$5:$A$54,$A72,D2_WAV!$B$5:$B$54,"geleistete Anzahlungen und Anlagen im Bau des Sachanlagevermögens",D2_WAV!$D$5:$D$54,"&lt;=2016")</f>
        <v>0</v>
      </c>
      <c r="H72" s="104">
        <f>SUMIFS(D1_BKZ_NAKB_SoPo!$H$5:$H$54,D1_BKZ_NAKB_SoPo!$A$5:$A$54,$A72)</f>
        <v>0</v>
      </c>
      <c r="I72" s="104">
        <f>SUMIF(D_SAV!$A$5:$A$204,$A72,D_SAV!$V$5:$V$204)</f>
        <v>0</v>
      </c>
      <c r="J72" s="105">
        <f>SUMIFS(D2_WAV!$L$5:$L$54,D2_WAV!$A$5:$A$54,$A72,D2_WAV!$D$5:$D$54,"&gt;2016",D2_WAV!$D$5:$D$54,"&lt;="&amp;A_Stammdaten!$B$9)
-SUMIFS(D2_WAV!$L$5:$L$54,D2_WAV!$A$5:$A$54,$A72,D2_WAV!$B$5:$B$54,"Geschäfts- oder Firmenwert",D2_WAV!$D$5:$D$54,"&gt;2016",D2_WAV!$D$5:$D$54,"&lt;="&amp;A_Stammdaten!$B$9)
+SUMIFS(D2_WAV!$L$5:$L$54,D2_WAV!$A$5:$A$54,$A72,D2_WAV!$B$5:$B$54,"geleistete Anzahlungen und Anlagen im Bau des Sachanlagevermögens",D2_WAV!$D$5:$D$54,"&lt;=2016")</f>
        <v>0</v>
      </c>
      <c r="K72" s="104">
        <f>SUMIFS(D1_BKZ_NAKB_SoPo!$I$5:$I$54,D1_BKZ_NAKB_SoPo!$A$5:$A$54,$A72)</f>
        <v>0</v>
      </c>
      <c r="L72" s="104">
        <f t="shared" si="5"/>
        <v>0</v>
      </c>
      <c r="M72" s="49">
        <f>$L72*Listen!$H$4</f>
        <v>0</v>
      </c>
      <c r="N72" s="104">
        <f>$L72*0.4*Listen!$H$2*0.035*A_Stammdaten!E99</f>
        <v>0</v>
      </c>
      <c r="O72" s="49">
        <f t="shared" si="6"/>
        <v>0</v>
      </c>
    </row>
    <row r="73" spans="1:15" ht="15" x14ac:dyDescent="0.25">
      <c r="A73" s="102">
        <f>A_Stammdaten!A100</f>
        <v>0</v>
      </c>
      <c r="B73" s="103">
        <f>A_Stammdaten!B100</f>
        <v>0</v>
      </c>
      <c r="C73" s="49">
        <f t="shared" si="4"/>
        <v>0</v>
      </c>
      <c r="D73" s="104">
        <f>SUMIF(D_SAV!$A$5:$A$204,$A73,D_SAV!$U$5:$U$204)</f>
        <v>0</v>
      </c>
      <c r="E73" s="104">
        <f>SUMIFS(D2_WAV!$K$5:$K$54,D2_WAV!$A$5:$A$54,$A73,D2_WAV!$D$5:$D$54,"&gt;2016",D2_WAV!$D$5:$D$54,"&lt;="&amp;A_Stammdaten!$B$9)
-SUMIFS(D2_WAV!$K$5:$K$54,D2_WAV!$A$5:$A$54,$A73,D2_WAV!$B$5:$B$54,"Geschäfts- oder Firmenwert",D2_WAV!$D$5:$D$54,"&gt;2016",D2_WAV!$D$5:$D$54,"&lt;="&amp;A_Stammdaten!$B$9)</f>
        <v>0</v>
      </c>
      <c r="F73" s="104">
        <f>SUMIF(D_SAV!$A$5:$A$204,$A73,D_SAV!$T$5:$T$204)</f>
        <v>0</v>
      </c>
      <c r="G73" s="105">
        <f>SUMIFS(D2_WAV!$J$5:$J$54,D2_WAV!$A$5:$A$54,$A73,D2_WAV!$D$5:$D$54,"&gt;2016",D2_WAV!$D$5:$D$54,"&lt;="&amp;A_Stammdaten!$B$9)
-SUMIFS(D2_WAV!$J$5:$J$54,D2_WAV!$A$5:$A$54,$A73,D2_WAV!$B$5:$B$54,"Geschäfts- oder Firmenwert",D2_WAV!$D$5:$D$54,"&gt;2016",D2_WAV!$D$5:$D$54,"&lt;="&amp;A_Stammdaten!$B$9)
+SUMIFS(D2_WAV!$J$5:$J$54,D2_WAV!$A$5:$A$54,$A73,D2_WAV!$B$5:$B$54,"geleistete Anzahlungen und Anlagen im Bau des Sachanlagevermögens",D2_WAV!$D$5:$D$54,"&lt;=2016")</f>
        <v>0</v>
      </c>
      <c r="H73" s="104">
        <f>SUMIFS(D1_BKZ_NAKB_SoPo!$H$5:$H$54,D1_BKZ_NAKB_SoPo!$A$5:$A$54,$A73)</f>
        <v>0</v>
      </c>
      <c r="I73" s="104">
        <f>SUMIF(D_SAV!$A$5:$A$204,$A73,D_SAV!$V$5:$V$204)</f>
        <v>0</v>
      </c>
      <c r="J73" s="105">
        <f>SUMIFS(D2_WAV!$L$5:$L$54,D2_WAV!$A$5:$A$54,$A73,D2_WAV!$D$5:$D$54,"&gt;2016",D2_WAV!$D$5:$D$54,"&lt;="&amp;A_Stammdaten!$B$9)
-SUMIFS(D2_WAV!$L$5:$L$54,D2_WAV!$A$5:$A$54,$A73,D2_WAV!$B$5:$B$54,"Geschäfts- oder Firmenwert",D2_WAV!$D$5:$D$54,"&gt;2016",D2_WAV!$D$5:$D$54,"&lt;="&amp;A_Stammdaten!$B$9)
+SUMIFS(D2_WAV!$L$5:$L$54,D2_WAV!$A$5:$A$54,$A73,D2_WAV!$B$5:$B$54,"geleistete Anzahlungen und Anlagen im Bau des Sachanlagevermögens",D2_WAV!$D$5:$D$54,"&lt;=2016")</f>
        <v>0</v>
      </c>
      <c r="K73" s="104">
        <f>SUMIFS(D1_BKZ_NAKB_SoPo!$I$5:$I$54,D1_BKZ_NAKB_SoPo!$A$5:$A$54,$A73)</f>
        <v>0</v>
      </c>
      <c r="L73" s="104">
        <f t="shared" si="5"/>
        <v>0</v>
      </c>
      <c r="M73" s="49">
        <f>$L73*Listen!$H$4</f>
        <v>0</v>
      </c>
      <c r="N73" s="104">
        <f>$L73*0.4*Listen!$H$2*0.035*A_Stammdaten!E100</f>
        <v>0</v>
      </c>
      <c r="O73" s="49">
        <f t="shared" si="6"/>
        <v>0</v>
      </c>
    </row>
    <row r="74" spans="1:15" ht="15" x14ac:dyDescent="0.25">
      <c r="A74" s="102">
        <f>A_Stammdaten!A101</f>
        <v>0</v>
      </c>
      <c r="B74" s="103">
        <f>A_Stammdaten!B101</f>
        <v>0</v>
      </c>
      <c r="C74" s="49">
        <f t="shared" si="4"/>
        <v>0</v>
      </c>
      <c r="D74" s="104">
        <f>SUMIF(D_SAV!$A$5:$A$204,$A74,D_SAV!$U$5:$U$204)</f>
        <v>0</v>
      </c>
      <c r="E74" s="104">
        <f>SUMIFS(D2_WAV!$K$5:$K$54,D2_WAV!$A$5:$A$54,$A74,D2_WAV!$D$5:$D$54,"&gt;2016",D2_WAV!$D$5:$D$54,"&lt;="&amp;A_Stammdaten!$B$9)
-SUMIFS(D2_WAV!$K$5:$K$54,D2_WAV!$A$5:$A$54,$A74,D2_WAV!$B$5:$B$54,"Geschäfts- oder Firmenwert",D2_WAV!$D$5:$D$54,"&gt;2016",D2_WAV!$D$5:$D$54,"&lt;="&amp;A_Stammdaten!$B$9)</f>
        <v>0</v>
      </c>
      <c r="F74" s="104">
        <f>SUMIF(D_SAV!$A$5:$A$204,$A74,D_SAV!$T$5:$T$204)</f>
        <v>0</v>
      </c>
      <c r="G74" s="105">
        <f>SUMIFS(D2_WAV!$J$5:$J$54,D2_WAV!$A$5:$A$54,$A74,D2_WAV!$D$5:$D$54,"&gt;2016",D2_WAV!$D$5:$D$54,"&lt;="&amp;A_Stammdaten!$B$9)
-SUMIFS(D2_WAV!$J$5:$J$54,D2_WAV!$A$5:$A$54,$A74,D2_WAV!$B$5:$B$54,"Geschäfts- oder Firmenwert",D2_WAV!$D$5:$D$54,"&gt;2016",D2_WAV!$D$5:$D$54,"&lt;="&amp;A_Stammdaten!$B$9)
+SUMIFS(D2_WAV!$J$5:$J$54,D2_WAV!$A$5:$A$54,$A74,D2_WAV!$B$5:$B$54,"geleistete Anzahlungen und Anlagen im Bau des Sachanlagevermögens",D2_WAV!$D$5:$D$54,"&lt;=2016")</f>
        <v>0</v>
      </c>
      <c r="H74" s="104">
        <f>SUMIFS(D1_BKZ_NAKB_SoPo!$H$5:$H$54,D1_BKZ_NAKB_SoPo!$A$5:$A$54,$A74)</f>
        <v>0</v>
      </c>
      <c r="I74" s="104">
        <f>SUMIF(D_SAV!$A$5:$A$204,$A74,D_SAV!$V$5:$V$204)</f>
        <v>0</v>
      </c>
      <c r="J74" s="105">
        <f>SUMIFS(D2_WAV!$L$5:$L$54,D2_WAV!$A$5:$A$54,$A74,D2_WAV!$D$5:$D$54,"&gt;2016",D2_WAV!$D$5:$D$54,"&lt;="&amp;A_Stammdaten!$B$9)
-SUMIFS(D2_WAV!$L$5:$L$54,D2_WAV!$A$5:$A$54,$A74,D2_WAV!$B$5:$B$54,"Geschäfts- oder Firmenwert",D2_WAV!$D$5:$D$54,"&gt;2016",D2_WAV!$D$5:$D$54,"&lt;="&amp;A_Stammdaten!$B$9)
+SUMIFS(D2_WAV!$L$5:$L$54,D2_WAV!$A$5:$A$54,$A74,D2_WAV!$B$5:$B$54,"geleistete Anzahlungen und Anlagen im Bau des Sachanlagevermögens",D2_WAV!$D$5:$D$54,"&lt;=2016")</f>
        <v>0</v>
      </c>
      <c r="K74" s="104">
        <f>SUMIFS(D1_BKZ_NAKB_SoPo!$I$5:$I$54,D1_BKZ_NAKB_SoPo!$A$5:$A$54,$A74)</f>
        <v>0</v>
      </c>
      <c r="L74" s="104">
        <f t="shared" si="5"/>
        <v>0</v>
      </c>
      <c r="M74" s="49">
        <f>$L74*Listen!$H$4</f>
        <v>0</v>
      </c>
      <c r="N74" s="104">
        <f>$L74*0.4*Listen!$H$2*0.035*A_Stammdaten!E101</f>
        <v>0</v>
      </c>
      <c r="O74" s="49">
        <f t="shared" si="6"/>
        <v>0</v>
      </c>
    </row>
    <row r="75" spans="1:15" ht="15" x14ac:dyDescent="0.25">
      <c r="A75" s="102">
        <f>A_Stammdaten!A102</f>
        <v>0</v>
      </c>
      <c r="B75" s="103">
        <f>A_Stammdaten!B102</f>
        <v>0</v>
      </c>
      <c r="C75" s="49">
        <f t="shared" si="4"/>
        <v>0</v>
      </c>
      <c r="D75" s="104">
        <f>SUMIF(D_SAV!$A$5:$A$204,$A75,D_SAV!$U$5:$U$204)</f>
        <v>0</v>
      </c>
      <c r="E75" s="104">
        <f>SUMIFS(D2_WAV!$K$5:$K$54,D2_WAV!$A$5:$A$54,$A75,D2_WAV!$D$5:$D$54,"&gt;2016",D2_WAV!$D$5:$D$54,"&lt;="&amp;A_Stammdaten!$B$9)
-SUMIFS(D2_WAV!$K$5:$K$54,D2_WAV!$A$5:$A$54,$A75,D2_WAV!$B$5:$B$54,"Geschäfts- oder Firmenwert",D2_WAV!$D$5:$D$54,"&gt;2016",D2_WAV!$D$5:$D$54,"&lt;="&amp;A_Stammdaten!$B$9)</f>
        <v>0</v>
      </c>
      <c r="F75" s="104">
        <f>SUMIF(D_SAV!$A$5:$A$204,$A75,D_SAV!$T$5:$T$204)</f>
        <v>0</v>
      </c>
      <c r="G75" s="105">
        <f>SUMIFS(D2_WAV!$J$5:$J$54,D2_WAV!$A$5:$A$54,$A75,D2_WAV!$D$5:$D$54,"&gt;2016",D2_WAV!$D$5:$D$54,"&lt;="&amp;A_Stammdaten!$B$9)
-SUMIFS(D2_WAV!$J$5:$J$54,D2_WAV!$A$5:$A$54,$A75,D2_WAV!$B$5:$B$54,"Geschäfts- oder Firmenwert",D2_WAV!$D$5:$D$54,"&gt;2016",D2_WAV!$D$5:$D$54,"&lt;="&amp;A_Stammdaten!$B$9)
+SUMIFS(D2_WAV!$J$5:$J$54,D2_WAV!$A$5:$A$54,$A75,D2_WAV!$B$5:$B$54,"geleistete Anzahlungen und Anlagen im Bau des Sachanlagevermögens",D2_WAV!$D$5:$D$54,"&lt;=2016")</f>
        <v>0</v>
      </c>
      <c r="H75" s="104">
        <f>SUMIFS(D1_BKZ_NAKB_SoPo!$H$5:$H$54,D1_BKZ_NAKB_SoPo!$A$5:$A$54,$A75)</f>
        <v>0</v>
      </c>
      <c r="I75" s="104">
        <f>SUMIF(D_SAV!$A$5:$A$204,$A75,D_SAV!$V$5:$V$204)</f>
        <v>0</v>
      </c>
      <c r="J75" s="105">
        <f>SUMIFS(D2_WAV!$L$5:$L$54,D2_WAV!$A$5:$A$54,$A75,D2_WAV!$D$5:$D$54,"&gt;2016",D2_WAV!$D$5:$D$54,"&lt;="&amp;A_Stammdaten!$B$9)
-SUMIFS(D2_WAV!$L$5:$L$54,D2_WAV!$A$5:$A$54,$A75,D2_WAV!$B$5:$B$54,"Geschäfts- oder Firmenwert",D2_WAV!$D$5:$D$54,"&gt;2016",D2_WAV!$D$5:$D$54,"&lt;="&amp;A_Stammdaten!$B$9)
+SUMIFS(D2_WAV!$L$5:$L$54,D2_WAV!$A$5:$A$54,$A75,D2_WAV!$B$5:$B$54,"geleistete Anzahlungen und Anlagen im Bau des Sachanlagevermögens",D2_WAV!$D$5:$D$54,"&lt;=2016")</f>
        <v>0</v>
      </c>
      <c r="K75" s="104">
        <f>SUMIFS(D1_BKZ_NAKB_SoPo!$I$5:$I$54,D1_BKZ_NAKB_SoPo!$A$5:$A$54,$A75)</f>
        <v>0</v>
      </c>
      <c r="L75" s="104">
        <f t="shared" si="5"/>
        <v>0</v>
      </c>
      <c r="M75" s="49">
        <f>$L75*Listen!$H$4</f>
        <v>0</v>
      </c>
      <c r="N75" s="104">
        <f>$L75*0.4*Listen!$H$2*0.035*A_Stammdaten!E102</f>
        <v>0</v>
      </c>
      <c r="O75" s="49">
        <f t="shared" si="6"/>
        <v>0</v>
      </c>
    </row>
    <row r="76" spans="1:15" ht="15" x14ac:dyDescent="0.25">
      <c r="A76" s="102">
        <f>A_Stammdaten!A103</f>
        <v>0</v>
      </c>
      <c r="B76" s="103">
        <f>A_Stammdaten!B103</f>
        <v>0</v>
      </c>
      <c r="C76" s="49">
        <f t="shared" si="4"/>
        <v>0</v>
      </c>
      <c r="D76" s="104">
        <f>SUMIF(D_SAV!$A$5:$A$204,$A76,D_SAV!$U$5:$U$204)</f>
        <v>0</v>
      </c>
      <c r="E76" s="104">
        <f>SUMIFS(D2_WAV!$K$5:$K$54,D2_WAV!$A$5:$A$54,$A76,D2_WAV!$D$5:$D$54,"&gt;2016",D2_WAV!$D$5:$D$54,"&lt;="&amp;A_Stammdaten!$B$9)
-SUMIFS(D2_WAV!$K$5:$K$54,D2_WAV!$A$5:$A$54,$A76,D2_WAV!$B$5:$B$54,"Geschäfts- oder Firmenwert",D2_WAV!$D$5:$D$54,"&gt;2016",D2_WAV!$D$5:$D$54,"&lt;="&amp;A_Stammdaten!$B$9)</f>
        <v>0</v>
      </c>
      <c r="F76" s="104">
        <f>SUMIF(D_SAV!$A$5:$A$204,$A76,D_SAV!$T$5:$T$204)</f>
        <v>0</v>
      </c>
      <c r="G76" s="105">
        <f>SUMIFS(D2_WAV!$J$5:$J$54,D2_WAV!$A$5:$A$54,$A76,D2_WAV!$D$5:$D$54,"&gt;2016",D2_WAV!$D$5:$D$54,"&lt;="&amp;A_Stammdaten!$B$9)
-SUMIFS(D2_WAV!$J$5:$J$54,D2_WAV!$A$5:$A$54,$A76,D2_WAV!$B$5:$B$54,"Geschäfts- oder Firmenwert",D2_WAV!$D$5:$D$54,"&gt;2016",D2_WAV!$D$5:$D$54,"&lt;="&amp;A_Stammdaten!$B$9)
+SUMIFS(D2_WAV!$J$5:$J$54,D2_WAV!$A$5:$A$54,$A76,D2_WAV!$B$5:$B$54,"geleistete Anzahlungen und Anlagen im Bau des Sachanlagevermögens",D2_WAV!$D$5:$D$54,"&lt;=2016")</f>
        <v>0</v>
      </c>
      <c r="H76" s="104">
        <f>SUMIFS(D1_BKZ_NAKB_SoPo!$H$5:$H$54,D1_BKZ_NAKB_SoPo!$A$5:$A$54,$A76)</f>
        <v>0</v>
      </c>
      <c r="I76" s="104">
        <f>SUMIF(D_SAV!$A$5:$A$204,$A76,D_SAV!$V$5:$V$204)</f>
        <v>0</v>
      </c>
      <c r="J76" s="105">
        <f>SUMIFS(D2_WAV!$L$5:$L$54,D2_WAV!$A$5:$A$54,$A76,D2_WAV!$D$5:$D$54,"&gt;2016",D2_WAV!$D$5:$D$54,"&lt;="&amp;A_Stammdaten!$B$9)
-SUMIFS(D2_WAV!$L$5:$L$54,D2_WAV!$A$5:$A$54,$A76,D2_WAV!$B$5:$B$54,"Geschäfts- oder Firmenwert",D2_WAV!$D$5:$D$54,"&gt;2016",D2_WAV!$D$5:$D$54,"&lt;="&amp;A_Stammdaten!$B$9)
+SUMIFS(D2_WAV!$L$5:$L$54,D2_WAV!$A$5:$A$54,$A76,D2_WAV!$B$5:$B$54,"geleistete Anzahlungen und Anlagen im Bau des Sachanlagevermögens",D2_WAV!$D$5:$D$54,"&lt;=2016")</f>
        <v>0</v>
      </c>
      <c r="K76" s="104">
        <f>SUMIFS(D1_BKZ_NAKB_SoPo!$I$5:$I$54,D1_BKZ_NAKB_SoPo!$A$5:$A$54,$A76)</f>
        <v>0</v>
      </c>
      <c r="L76" s="104">
        <f t="shared" si="5"/>
        <v>0</v>
      </c>
      <c r="M76" s="49">
        <f>$L76*Listen!$H$4</f>
        <v>0</v>
      </c>
      <c r="N76" s="104">
        <f>$L76*0.4*Listen!$H$2*0.035*A_Stammdaten!E103</f>
        <v>0</v>
      </c>
      <c r="O76" s="49">
        <f t="shared" si="6"/>
        <v>0</v>
      </c>
    </row>
    <row r="77" spans="1:15" ht="15" x14ac:dyDescent="0.25">
      <c r="A77" s="102">
        <f>A_Stammdaten!A104</f>
        <v>0</v>
      </c>
      <c r="B77" s="103">
        <f>A_Stammdaten!B104</f>
        <v>0</v>
      </c>
      <c r="C77" s="49">
        <f t="shared" si="4"/>
        <v>0</v>
      </c>
      <c r="D77" s="104">
        <f>SUMIF(D_SAV!$A$5:$A$204,$A77,D_SAV!$U$5:$U$204)</f>
        <v>0</v>
      </c>
      <c r="E77" s="104">
        <f>SUMIFS(D2_WAV!$K$5:$K$54,D2_WAV!$A$5:$A$54,$A77,D2_WAV!$D$5:$D$54,"&gt;2016",D2_WAV!$D$5:$D$54,"&lt;="&amp;A_Stammdaten!$B$9)
-SUMIFS(D2_WAV!$K$5:$K$54,D2_WAV!$A$5:$A$54,$A77,D2_WAV!$B$5:$B$54,"Geschäfts- oder Firmenwert",D2_WAV!$D$5:$D$54,"&gt;2016",D2_WAV!$D$5:$D$54,"&lt;="&amp;A_Stammdaten!$B$9)</f>
        <v>0</v>
      </c>
      <c r="F77" s="104">
        <f>SUMIF(D_SAV!$A$5:$A$204,$A77,D_SAV!$T$5:$T$204)</f>
        <v>0</v>
      </c>
      <c r="G77" s="105">
        <f>SUMIFS(D2_WAV!$J$5:$J$54,D2_WAV!$A$5:$A$54,$A77,D2_WAV!$D$5:$D$54,"&gt;2016",D2_WAV!$D$5:$D$54,"&lt;="&amp;A_Stammdaten!$B$9)
-SUMIFS(D2_WAV!$J$5:$J$54,D2_WAV!$A$5:$A$54,$A77,D2_WAV!$B$5:$B$54,"Geschäfts- oder Firmenwert",D2_WAV!$D$5:$D$54,"&gt;2016",D2_WAV!$D$5:$D$54,"&lt;="&amp;A_Stammdaten!$B$9)
+SUMIFS(D2_WAV!$J$5:$J$54,D2_WAV!$A$5:$A$54,$A77,D2_WAV!$B$5:$B$54,"geleistete Anzahlungen und Anlagen im Bau des Sachanlagevermögens",D2_WAV!$D$5:$D$54,"&lt;=2016")</f>
        <v>0</v>
      </c>
      <c r="H77" s="104">
        <f>SUMIFS(D1_BKZ_NAKB_SoPo!$H$5:$H$54,D1_BKZ_NAKB_SoPo!$A$5:$A$54,$A77)</f>
        <v>0</v>
      </c>
      <c r="I77" s="104">
        <f>SUMIF(D_SAV!$A$5:$A$204,$A77,D_SAV!$V$5:$V$204)</f>
        <v>0</v>
      </c>
      <c r="J77" s="105">
        <f>SUMIFS(D2_WAV!$L$5:$L$54,D2_WAV!$A$5:$A$54,$A77,D2_WAV!$D$5:$D$54,"&gt;2016",D2_WAV!$D$5:$D$54,"&lt;="&amp;A_Stammdaten!$B$9)
-SUMIFS(D2_WAV!$L$5:$L$54,D2_WAV!$A$5:$A$54,$A77,D2_WAV!$B$5:$B$54,"Geschäfts- oder Firmenwert",D2_WAV!$D$5:$D$54,"&gt;2016",D2_WAV!$D$5:$D$54,"&lt;="&amp;A_Stammdaten!$B$9)
+SUMIFS(D2_WAV!$L$5:$L$54,D2_WAV!$A$5:$A$54,$A77,D2_WAV!$B$5:$B$54,"geleistete Anzahlungen und Anlagen im Bau des Sachanlagevermögens",D2_WAV!$D$5:$D$54,"&lt;=2016")</f>
        <v>0</v>
      </c>
      <c r="K77" s="104">
        <f>SUMIFS(D1_BKZ_NAKB_SoPo!$I$5:$I$54,D1_BKZ_NAKB_SoPo!$A$5:$A$54,$A77)</f>
        <v>0</v>
      </c>
      <c r="L77" s="104">
        <f t="shared" si="5"/>
        <v>0</v>
      </c>
      <c r="M77" s="49">
        <f>$L77*Listen!$H$4</f>
        <v>0</v>
      </c>
      <c r="N77" s="104">
        <f>$L77*0.4*Listen!$H$2*0.035*A_Stammdaten!E104</f>
        <v>0</v>
      </c>
      <c r="O77" s="49">
        <f t="shared" si="6"/>
        <v>0</v>
      </c>
    </row>
    <row r="78" spans="1:15" ht="15" x14ac:dyDescent="0.25">
      <c r="A78" s="102">
        <f>A_Stammdaten!A105</f>
        <v>0</v>
      </c>
      <c r="B78" s="103">
        <f>A_Stammdaten!B105</f>
        <v>0</v>
      </c>
      <c r="C78" s="49">
        <f t="shared" si="4"/>
        <v>0</v>
      </c>
      <c r="D78" s="104">
        <f>SUMIF(D_SAV!$A$5:$A$204,$A78,D_SAV!$U$5:$U$204)</f>
        <v>0</v>
      </c>
      <c r="E78" s="104">
        <f>SUMIFS(D2_WAV!$K$5:$K$54,D2_WAV!$A$5:$A$54,$A78,D2_WAV!$D$5:$D$54,"&gt;2016",D2_WAV!$D$5:$D$54,"&lt;="&amp;A_Stammdaten!$B$9)
-SUMIFS(D2_WAV!$K$5:$K$54,D2_WAV!$A$5:$A$54,$A78,D2_WAV!$B$5:$B$54,"Geschäfts- oder Firmenwert",D2_WAV!$D$5:$D$54,"&gt;2016",D2_WAV!$D$5:$D$54,"&lt;="&amp;A_Stammdaten!$B$9)</f>
        <v>0</v>
      </c>
      <c r="F78" s="104">
        <f>SUMIF(D_SAV!$A$5:$A$204,$A78,D_SAV!$T$5:$T$204)</f>
        <v>0</v>
      </c>
      <c r="G78" s="105">
        <f>SUMIFS(D2_WAV!$J$5:$J$54,D2_WAV!$A$5:$A$54,$A78,D2_WAV!$D$5:$D$54,"&gt;2016",D2_WAV!$D$5:$D$54,"&lt;="&amp;A_Stammdaten!$B$9)
-SUMIFS(D2_WAV!$J$5:$J$54,D2_WAV!$A$5:$A$54,$A78,D2_WAV!$B$5:$B$54,"Geschäfts- oder Firmenwert",D2_WAV!$D$5:$D$54,"&gt;2016",D2_WAV!$D$5:$D$54,"&lt;="&amp;A_Stammdaten!$B$9)
+SUMIFS(D2_WAV!$J$5:$J$54,D2_WAV!$A$5:$A$54,$A78,D2_WAV!$B$5:$B$54,"geleistete Anzahlungen und Anlagen im Bau des Sachanlagevermögens",D2_WAV!$D$5:$D$54,"&lt;=2016")</f>
        <v>0</v>
      </c>
      <c r="H78" s="104">
        <f>SUMIFS(D1_BKZ_NAKB_SoPo!$H$5:$H$54,D1_BKZ_NAKB_SoPo!$A$5:$A$54,$A78)</f>
        <v>0</v>
      </c>
      <c r="I78" s="104">
        <f>SUMIF(D_SAV!$A$5:$A$204,$A78,D_SAV!$V$5:$V$204)</f>
        <v>0</v>
      </c>
      <c r="J78" s="105">
        <f>SUMIFS(D2_WAV!$L$5:$L$54,D2_WAV!$A$5:$A$54,$A78,D2_WAV!$D$5:$D$54,"&gt;2016",D2_WAV!$D$5:$D$54,"&lt;="&amp;A_Stammdaten!$B$9)
-SUMIFS(D2_WAV!$L$5:$L$54,D2_WAV!$A$5:$A$54,$A78,D2_WAV!$B$5:$B$54,"Geschäfts- oder Firmenwert",D2_WAV!$D$5:$D$54,"&gt;2016",D2_WAV!$D$5:$D$54,"&lt;="&amp;A_Stammdaten!$B$9)
+SUMIFS(D2_WAV!$L$5:$L$54,D2_WAV!$A$5:$A$54,$A78,D2_WAV!$B$5:$B$54,"geleistete Anzahlungen und Anlagen im Bau des Sachanlagevermögens",D2_WAV!$D$5:$D$54,"&lt;=2016")</f>
        <v>0</v>
      </c>
      <c r="K78" s="104">
        <f>SUMIFS(D1_BKZ_NAKB_SoPo!$I$5:$I$54,D1_BKZ_NAKB_SoPo!$A$5:$A$54,$A78)</f>
        <v>0</v>
      </c>
      <c r="L78" s="104">
        <f t="shared" si="5"/>
        <v>0</v>
      </c>
      <c r="M78" s="49">
        <f>$L78*Listen!$H$4</f>
        <v>0</v>
      </c>
      <c r="N78" s="104">
        <f>$L78*0.4*Listen!$H$2*0.035*A_Stammdaten!E105</f>
        <v>0</v>
      </c>
      <c r="O78" s="49">
        <f t="shared" si="6"/>
        <v>0</v>
      </c>
    </row>
    <row r="79" spans="1:15" ht="15" x14ac:dyDescent="0.25">
      <c r="A79" s="102">
        <f>A_Stammdaten!A106</f>
        <v>0</v>
      </c>
      <c r="B79" s="103">
        <f>A_Stammdaten!B106</f>
        <v>0</v>
      </c>
      <c r="C79" s="49">
        <f t="shared" si="4"/>
        <v>0</v>
      </c>
      <c r="D79" s="104">
        <f>SUMIF(D_SAV!$A$5:$A$204,$A79,D_SAV!$U$5:$U$204)</f>
        <v>0</v>
      </c>
      <c r="E79" s="104">
        <f>SUMIFS(D2_WAV!$K$5:$K$54,D2_WAV!$A$5:$A$54,$A79,D2_WAV!$D$5:$D$54,"&gt;2016",D2_WAV!$D$5:$D$54,"&lt;="&amp;A_Stammdaten!$B$9)
-SUMIFS(D2_WAV!$K$5:$K$54,D2_WAV!$A$5:$A$54,$A79,D2_WAV!$B$5:$B$54,"Geschäfts- oder Firmenwert",D2_WAV!$D$5:$D$54,"&gt;2016",D2_WAV!$D$5:$D$54,"&lt;="&amp;A_Stammdaten!$B$9)</f>
        <v>0</v>
      </c>
      <c r="F79" s="104">
        <f>SUMIF(D_SAV!$A$5:$A$204,$A79,D_SAV!$T$5:$T$204)</f>
        <v>0</v>
      </c>
      <c r="G79" s="105">
        <f>SUMIFS(D2_WAV!$J$5:$J$54,D2_WAV!$A$5:$A$54,$A79,D2_WAV!$D$5:$D$54,"&gt;2016",D2_WAV!$D$5:$D$54,"&lt;="&amp;A_Stammdaten!$B$9)
-SUMIFS(D2_WAV!$J$5:$J$54,D2_WAV!$A$5:$A$54,$A79,D2_WAV!$B$5:$B$54,"Geschäfts- oder Firmenwert",D2_WAV!$D$5:$D$54,"&gt;2016",D2_WAV!$D$5:$D$54,"&lt;="&amp;A_Stammdaten!$B$9)
+SUMIFS(D2_WAV!$J$5:$J$54,D2_WAV!$A$5:$A$54,$A79,D2_WAV!$B$5:$B$54,"geleistete Anzahlungen und Anlagen im Bau des Sachanlagevermögens",D2_WAV!$D$5:$D$54,"&lt;=2016")</f>
        <v>0</v>
      </c>
      <c r="H79" s="104">
        <f>SUMIFS(D1_BKZ_NAKB_SoPo!$H$5:$H$54,D1_BKZ_NAKB_SoPo!$A$5:$A$54,$A79)</f>
        <v>0</v>
      </c>
      <c r="I79" s="104">
        <f>SUMIF(D_SAV!$A$5:$A$204,$A79,D_SAV!$V$5:$V$204)</f>
        <v>0</v>
      </c>
      <c r="J79" s="105">
        <f>SUMIFS(D2_WAV!$L$5:$L$54,D2_WAV!$A$5:$A$54,$A79,D2_WAV!$D$5:$D$54,"&gt;2016",D2_WAV!$D$5:$D$54,"&lt;="&amp;A_Stammdaten!$B$9)
-SUMIFS(D2_WAV!$L$5:$L$54,D2_WAV!$A$5:$A$54,$A79,D2_WAV!$B$5:$B$54,"Geschäfts- oder Firmenwert",D2_WAV!$D$5:$D$54,"&gt;2016",D2_WAV!$D$5:$D$54,"&lt;="&amp;A_Stammdaten!$B$9)
+SUMIFS(D2_WAV!$L$5:$L$54,D2_WAV!$A$5:$A$54,$A79,D2_WAV!$B$5:$B$54,"geleistete Anzahlungen und Anlagen im Bau des Sachanlagevermögens",D2_WAV!$D$5:$D$54,"&lt;=2016")</f>
        <v>0</v>
      </c>
      <c r="K79" s="104">
        <f>SUMIFS(D1_BKZ_NAKB_SoPo!$I$5:$I$54,D1_BKZ_NAKB_SoPo!$A$5:$A$54,$A79)</f>
        <v>0</v>
      </c>
      <c r="L79" s="104">
        <f t="shared" si="5"/>
        <v>0</v>
      </c>
      <c r="M79" s="49">
        <f>$L79*Listen!$H$4</f>
        <v>0</v>
      </c>
      <c r="N79" s="104">
        <f>$L79*0.4*Listen!$H$2*0.035*A_Stammdaten!E106</f>
        <v>0</v>
      </c>
      <c r="O79" s="49">
        <f t="shared" si="6"/>
        <v>0</v>
      </c>
    </row>
    <row r="80" spans="1:15" ht="15" x14ac:dyDescent="0.25">
      <c r="A80" s="102">
        <f>A_Stammdaten!A107</f>
        <v>0</v>
      </c>
      <c r="B80" s="103">
        <f>A_Stammdaten!B107</f>
        <v>0</v>
      </c>
      <c r="C80" s="49">
        <f t="shared" si="4"/>
        <v>0</v>
      </c>
      <c r="D80" s="104">
        <f>SUMIF(D_SAV!$A$5:$A$204,$A80,D_SAV!$U$5:$U$204)</f>
        <v>0</v>
      </c>
      <c r="E80" s="104">
        <f>SUMIFS(D2_WAV!$K$5:$K$54,D2_WAV!$A$5:$A$54,$A80,D2_WAV!$D$5:$D$54,"&gt;2016",D2_WAV!$D$5:$D$54,"&lt;="&amp;A_Stammdaten!$B$9)
-SUMIFS(D2_WAV!$K$5:$K$54,D2_WAV!$A$5:$A$54,$A80,D2_WAV!$B$5:$B$54,"Geschäfts- oder Firmenwert",D2_WAV!$D$5:$D$54,"&gt;2016",D2_WAV!$D$5:$D$54,"&lt;="&amp;A_Stammdaten!$B$9)</f>
        <v>0</v>
      </c>
      <c r="F80" s="104">
        <f>SUMIF(D_SAV!$A$5:$A$204,$A80,D_SAV!$T$5:$T$204)</f>
        <v>0</v>
      </c>
      <c r="G80" s="105">
        <f>SUMIFS(D2_WAV!$J$5:$J$54,D2_WAV!$A$5:$A$54,$A80,D2_WAV!$D$5:$D$54,"&gt;2016",D2_WAV!$D$5:$D$54,"&lt;="&amp;A_Stammdaten!$B$9)
-SUMIFS(D2_WAV!$J$5:$J$54,D2_WAV!$A$5:$A$54,$A80,D2_WAV!$B$5:$B$54,"Geschäfts- oder Firmenwert",D2_WAV!$D$5:$D$54,"&gt;2016",D2_WAV!$D$5:$D$54,"&lt;="&amp;A_Stammdaten!$B$9)
+SUMIFS(D2_WAV!$J$5:$J$54,D2_WAV!$A$5:$A$54,$A80,D2_WAV!$B$5:$B$54,"geleistete Anzahlungen und Anlagen im Bau des Sachanlagevermögens",D2_WAV!$D$5:$D$54,"&lt;=2016")</f>
        <v>0</v>
      </c>
      <c r="H80" s="104">
        <f>SUMIFS(D1_BKZ_NAKB_SoPo!$H$5:$H$54,D1_BKZ_NAKB_SoPo!$A$5:$A$54,$A80)</f>
        <v>0</v>
      </c>
      <c r="I80" s="104">
        <f>SUMIF(D_SAV!$A$5:$A$204,$A80,D_SAV!$V$5:$V$204)</f>
        <v>0</v>
      </c>
      <c r="J80" s="105">
        <f>SUMIFS(D2_WAV!$L$5:$L$54,D2_WAV!$A$5:$A$54,$A80,D2_WAV!$D$5:$D$54,"&gt;2016",D2_WAV!$D$5:$D$54,"&lt;="&amp;A_Stammdaten!$B$9)
-SUMIFS(D2_WAV!$L$5:$L$54,D2_WAV!$A$5:$A$54,$A80,D2_WAV!$B$5:$B$54,"Geschäfts- oder Firmenwert",D2_WAV!$D$5:$D$54,"&gt;2016",D2_WAV!$D$5:$D$54,"&lt;="&amp;A_Stammdaten!$B$9)
+SUMIFS(D2_WAV!$L$5:$L$54,D2_WAV!$A$5:$A$54,$A80,D2_WAV!$B$5:$B$54,"geleistete Anzahlungen und Anlagen im Bau des Sachanlagevermögens",D2_WAV!$D$5:$D$54,"&lt;=2016")</f>
        <v>0</v>
      </c>
      <c r="K80" s="104">
        <f>SUMIFS(D1_BKZ_NAKB_SoPo!$I$5:$I$54,D1_BKZ_NAKB_SoPo!$A$5:$A$54,$A80)</f>
        <v>0</v>
      </c>
      <c r="L80" s="104">
        <f t="shared" si="5"/>
        <v>0</v>
      </c>
      <c r="M80" s="49">
        <f>$L80*Listen!$H$4</f>
        <v>0</v>
      </c>
      <c r="N80" s="104">
        <f>$L80*0.4*Listen!$H$2*0.035*A_Stammdaten!E107</f>
        <v>0</v>
      </c>
      <c r="O80" s="49">
        <f t="shared" si="6"/>
        <v>0</v>
      </c>
    </row>
    <row r="81" spans="1:15" ht="15" x14ac:dyDescent="0.25">
      <c r="A81" s="102">
        <f>A_Stammdaten!A108</f>
        <v>0</v>
      </c>
      <c r="B81" s="103">
        <f>A_Stammdaten!B108</f>
        <v>0</v>
      </c>
      <c r="C81" s="49">
        <f t="shared" si="4"/>
        <v>0</v>
      </c>
      <c r="D81" s="104">
        <f>SUMIF(D_SAV!$A$5:$A$204,$A81,D_SAV!$U$5:$U$204)</f>
        <v>0</v>
      </c>
      <c r="E81" s="104">
        <f>SUMIFS(D2_WAV!$K$5:$K$54,D2_WAV!$A$5:$A$54,$A81,D2_WAV!$D$5:$D$54,"&gt;2016",D2_WAV!$D$5:$D$54,"&lt;="&amp;A_Stammdaten!$B$9)
-SUMIFS(D2_WAV!$K$5:$K$54,D2_WAV!$A$5:$A$54,$A81,D2_WAV!$B$5:$B$54,"Geschäfts- oder Firmenwert",D2_WAV!$D$5:$D$54,"&gt;2016",D2_WAV!$D$5:$D$54,"&lt;="&amp;A_Stammdaten!$B$9)</f>
        <v>0</v>
      </c>
      <c r="F81" s="104">
        <f>SUMIF(D_SAV!$A$5:$A$204,$A81,D_SAV!$T$5:$T$204)</f>
        <v>0</v>
      </c>
      <c r="G81" s="105">
        <f>SUMIFS(D2_WAV!$J$5:$J$54,D2_WAV!$A$5:$A$54,$A81,D2_WAV!$D$5:$D$54,"&gt;2016",D2_WAV!$D$5:$D$54,"&lt;="&amp;A_Stammdaten!$B$9)
-SUMIFS(D2_WAV!$J$5:$J$54,D2_WAV!$A$5:$A$54,$A81,D2_WAV!$B$5:$B$54,"Geschäfts- oder Firmenwert",D2_WAV!$D$5:$D$54,"&gt;2016",D2_WAV!$D$5:$D$54,"&lt;="&amp;A_Stammdaten!$B$9)
+SUMIFS(D2_WAV!$J$5:$J$54,D2_WAV!$A$5:$A$54,$A81,D2_WAV!$B$5:$B$54,"geleistete Anzahlungen und Anlagen im Bau des Sachanlagevermögens",D2_WAV!$D$5:$D$54,"&lt;=2016")</f>
        <v>0</v>
      </c>
      <c r="H81" s="104">
        <f>SUMIFS(D1_BKZ_NAKB_SoPo!$H$5:$H$54,D1_BKZ_NAKB_SoPo!$A$5:$A$54,$A81)</f>
        <v>0</v>
      </c>
      <c r="I81" s="104">
        <f>SUMIF(D_SAV!$A$5:$A$204,$A81,D_SAV!$V$5:$V$204)</f>
        <v>0</v>
      </c>
      <c r="J81" s="105">
        <f>SUMIFS(D2_WAV!$L$5:$L$54,D2_WAV!$A$5:$A$54,$A81,D2_WAV!$D$5:$D$54,"&gt;2016",D2_WAV!$D$5:$D$54,"&lt;="&amp;A_Stammdaten!$B$9)
-SUMIFS(D2_WAV!$L$5:$L$54,D2_WAV!$A$5:$A$54,$A81,D2_WAV!$B$5:$B$54,"Geschäfts- oder Firmenwert",D2_WAV!$D$5:$D$54,"&gt;2016",D2_WAV!$D$5:$D$54,"&lt;="&amp;A_Stammdaten!$B$9)
+SUMIFS(D2_WAV!$L$5:$L$54,D2_WAV!$A$5:$A$54,$A81,D2_WAV!$B$5:$B$54,"geleistete Anzahlungen und Anlagen im Bau des Sachanlagevermögens",D2_WAV!$D$5:$D$54,"&lt;=2016")</f>
        <v>0</v>
      </c>
      <c r="K81" s="104">
        <f>SUMIFS(D1_BKZ_NAKB_SoPo!$I$5:$I$54,D1_BKZ_NAKB_SoPo!$A$5:$A$54,$A81)</f>
        <v>0</v>
      </c>
      <c r="L81" s="104">
        <f t="shared" si="5"/>
        <v>0</v>
      </c>
      <c r="M81" s="49">
        <f>$L81*Listen!$H$4</f>
        <v>0</v>
      </c>
      <c r="N81" s="104">
        <f>$L81*0.4*Listen!$H$2*0.035*A_Stammdaten!E108</f>
        <v>0</v>
      </c>
      <c r="O81" s="49">
        <f t="shared" si="6"/>
        <v>0</v>
      </c>
    </row>
    <row r="82" spans="1:15" ht="15" x14ac:dyDescent="0.25">
      <c r="A82" s="102">
        <f>A_Stammdaten!A109</f>
        <v>0</v>
      </c>
      <c r="B82" s="103">
        <f>A_Stammdaten!B109</f>
        <v>0</v>
      </c>
      <c r="C82" s="49">
        <f t="shared" si="4"/>
        <v>0</v>
      </c>
      <c r="D82" s="104">
        <f>SUMIF(D_SAV!$A$5:$A$204,$A82,D_SAV!$U$5:$U$204)</f>
        <v>0</v>
      </c>
      <c r="E82" s="104">
        <f>SUMIFS(D2_WAV!$K$5:$K$54,D2_WAV!$A$5:$A$54,$A82,D2_WAV!$D$5:$D$54,"&gt;2016",D2_WAV!$D$5:$D$54,"&lt;="&amp;A_Stammdaten!$B$9)
-SUMIFS(D2_WAV!$K$5:$K$54,D2_WAV!$A$5:$A$54,$A82,D2_WAV!$B$5:$B$54,"Geschäfts- oder Firmenwert",D2_WAV!$D$5:$D$54,"&gt;2016",D2_WAV!$D$5:$D$54,"&lt;="&amp;A_Stammdaten!$B$9)</f>
        <v>0</v>
      </c>
      <c r="F82" s="104">
        <f>SUMIF(D_SAV!$A$5:$A$204,$A82,D_SAV!$T$5:$T$204)</f>
        <v>0</v>
      </c>
      <c r="G82" s="105">
        <f>SUMIFS(D2_WAV!$J$5:$J$54,D2_WAV!$A$5:$A$54,$A82,D2_WAV!$D$5:$D$54,"&gt;2016",D2_WAV!$D$5:$D$54,"&lt;="&amp;A_Stammdaten!$B$9)
-SUMIFS(D2_WAV!$J$5:$J$54,D2_WAV!$A$5:$A$54,$A82,D2_WAV!$B$5:$B$54,"Geschäfts- oder Firmenwert",D2_WAV!$D$5:$D$54,"&gt;2016",D2_WAV!$D$5:$D$54,"&lt;="&amp;A_Stammdaten!$B$9)
+SUMIFS(D2_WAV!$J$5:$J$54,D2_WAV!$A$5:$A$54,$A82,D2_WAV!$B$5:$B$54,"geleistete Anzahlungen und Anlagen im Bau des Sachanlagevermögens",D2_WAV!$D$5:$D$54,"&lt;=2016")</f>
        <v>0</v>
      </c>
      <c r="H82" s="104">
        <f>SUMIFS(D1_BKZ_NAKB_SoPo!$H$5:$H$54,D1_BKZ_NAKB_SoPo!$A$5:$A$54,$A82)</f>
        <v>0</v>
      </c>
      <c r="I82" s="104">
        <f>SUMIF(D_SAV!$A$5:$A$204,$A82,D_SAV!$V$5:$V$204)</f>
        <v>0</v>
      </c>
      <c r="J82" s="105">
        <f>SUMIFS(D2_WAV!$L$5:$L$54,D2_WAV!$A$5:$A$54,$A82,D2_WAV!$D$5:$D$54,"&gt;2016",D2_WAV!$D$5:$D$54,"&lt;="&amp;A_Stammdaten!$B$9)
-SUMIFS(D2_WAV!$L$5:$L$54,D2_WAV!$A$5:$A$54,$A82,D2_WAV!$B$5:$B$54,"Geschäfts- oder Firmenwert",D2_WAV!$D$5:$D$54,"&gt;2016",D2_WAV!$D$5:$D$54,"&lt;="&amp;A_Stammdaten!$B$9)
+SUMIFS(D2_WAV!$L$5:$L$54,D2_WAV!$A$5:$A$54,$A82,D2_WAV!$B$5:$B$54,"geleistete Anzahlungen und Anlagen im Bau des Sachanlagevermögens",D2_WAV!$D$5:$D$54,"&lt;=2016")</f>
        <v>0</v>
      </c>
      <c r="K82" s="104">
        <f>SUMIFS(D1_BKZ_NAKB_SoPo!$I$5:$I$54,D1_BKZ_NAKB_SoPo!$A$5:$A$54,$A82)</f>
        <v>0</v>
      </c>
      <c r="L82" s="104">
        <f t="shared" si="5"/>
        <v>0</v>
      </c>
      <c r="M82" s="49">
        <f>$L82*Listen!$H$4</f>
        <v>0</v>
      </c>
      <c r="N82" s="104">
        <f>$L82*0.4*Listen!$H$2*0.035*A_Stammdaten!E109</f>
        <v>0</v>
      </c>
      <c r="O82" s="49">
        <f t="shared" si="6"/>
        <v>0</v>
      </c>
    </row>
    <row r="83" spans="1:15" ht="15" x14ac:dyDescent="0.25">
      <c r="A83" s="102">
        <f>A_Stammdaten!A110</f>
        <v>0</v>
      </c>
      <c r="B83" s="103">
        <f>A_Stammdaten!B110</f>
        <v>0</v>
      </c>
      <c r="C83" s="49">
        <f t="shared" si="4"/>
        <v>0</v>
      </c>
      <c r="D83" s="104">
        <f>SUMIF(D_SAV!$A$5:$A$204,$A83,D_SAV!$U$5:$U$204)</f>
        <v>0</v>
      </c>
      <c r="E83" s="104">
        <f>SUMIFS(D2_WAV!$K$5:$K$54,D2_WAV!$A$5:$A$54,$A83,D2_WAV!$D$5:$D$54,"&gt;2016",D2_WAV!$D$5:$D$54,"&lt;="&amp;A_Stammdaten!$B$9)
-SUMIFS(D2_WAV!$K$5:$K$54,D2_WAV!$A$5:$A$54,$A83,D2_WAV!$B$5:$B$54,"Geschäfts- oder Firmenwert",D2_WAV!$D$5:$D$54,"&gt;2016",D2_WAV!$D$5:$D$54,"&lt;="&amp;A_Stammdaten!$B$9)</f>
        <v>0</v>
      </c>
      <c r="F83" s="104">
        <f>SUMIF(D_SAV!$A$5:$A$204,$A83,D_SAV!$T$5:$T$204)</f>
        <v>0</v>
      </c>
      <c r="G83" s="105">
        <f>SUMIFS(D2_WAV!$J$5:$J$54,D2_WAV!$A$5:$A$54,$A83,D2_WAV!$D$5:$D$54,"&gt;2016",D2_WAV!$D$5:$D$54,"&lt;="&amp;A_Stammdaten!$B$9)
-SUMIFS(D2_WAV!$J$5:$J$54,D2_WAV!$A$5:$A$54,$A83,D2_WAV!$B$5:$B$54,"Geschäfts- oder Firmenwert",D2_WAV!$D$5:$D$54,"&gt;2016",D2_WAV!$D$5:$D$54,"&lt;="&amp;A_Stammdaten!$B$9)
+SUMIFS(D2_WAV!$J$5:$J$54,D2_WAV!$A$5:$A$54,$A83,D2_WAV!$B$5:$B$54,"geleistete Anzahlungen und Anlagen im Bau des Sachanlagevermögens",D2_WAV!$D$5:$D$54,"&lt;=2016")</f>
        <v>0</v>
      </c>
      <c r="H83" s="104">
        <f>SUMIFS(D1_BKZ_NAKB_SoPo!$H$5:$H$54,D1_BKZ_NAKB_SoPo!$A$5:$A$54,$A83)</f>
        <v>0</v>
      </c>
      <c r="I83" s="104">
        <f>SUMIF(D_SAV!$A$5:$A$204,$A83,D_SAV!$V$5:$V$204)</f>
        <v>0</v>
      </c>
      <c r="J83" s="105">
        <f>SUMIFS(D2_WAV!$L$5:$L$54,D2_WAV!$A$5:$A$54,$A83,D2_WAV!$D$5:$D$54,"&gt;2016",D2_WAV!$D$5:$D$54,"&lt;="&amp;A_Stammdaten!$B$9)
-SUMIFS(D2_WAV!$L$5:$L$54,D2_WAV!$A$5:$A$54,$A83,D2_WAV!$B$5:$B$54,"Geschäfts- oder Firmenwert",D2_WAV!$D$5:$D$54,"&gt;2016",D2_WAV!$D$5:$D$54,"&lt;="&amp;A_Stammdaten!$B$9)
+SUMIFS(D2_WAV!$L$5:$L$54,D2_WAV!$A$5:$A$54,$A83,D2_WAV!$B$5:$B$54,"geleistete Anzahlungen und Anlagen im Bau des Sachanlagevermögens",D2_WAV!$D$5:$D$54,"&lt;=2016")</f>
        <v>0</v>
      </c>
      <c r="K83" s="104">
        <f>SUMIFS(D1_BKZ_NAKB_SoPo!$I$5:$I$54,D1_BKZ_NAKB_SoPo!$A$5:$A$54,$A83)</f>
        <v>0</v>
      </c>
      <c r="L83" s="104">
        <f t="shared" si="5"/>
        <v>0</v>
      </c>
      <c r="M83" s="49">
        <f>$L83*Listen!$H$4</f>
        <v>0</v>
      </c>
      <c r="N83" s="104">
        <f>$L83*0.4*Listen!$H$2*0.035*A_Stammdaten!E110</f>
        <v>0</v>
      </c>
      <c r="O83" s="49">
        <f t="shared" si="6"/>
        <v>0</v>
      </c>
    </row>
    <row r="84" spans="1:15" ht="15" x14ac:dyDescent="0.25">
      <c r="A84" s="102">
        <f>A_Stammdaten!A111</f>
        <v>0</v>
      </c>
      <c r="B84" s="103">
        <f>A_Stammdaten!B111</f>
        <v>0</v>
      </c>
      <c r="C84" s="49">
        <f t="shared" si="4"/>
        <v>0</v>
      </c>
      <c r="D84" s="104">
        <f>SUMIF(D_SAV!$A$5:$A$204,$A84,D_SAV!$U$5:$U$204)</f>
        <v>0</v>
      </c>
      <c r="E84" s="104">
        <f>SUMIFS(D2_WAV!$K$5:$K$54,D2_WAV!$A$5:$A$54,$A84,D2_WAV!$D$5:$D$54,"&gt;2016",D2_WAV!$D$5:$D$54,"&lt;="&amp;A_Stammdaten!$B$9)
-SUMIFS(D2_WAV!$K$5:$K$54,D2_WAV!$A$5:$A$54,$A84,D2_WAV!$B$5:$B$54,"Geschäfts- oder Firmenwert",D2_WAV!$D$5:$D$54,"&gt;2016",D2_WAV!$D$5:$D$54,"&lt;="&amp;A_Stammdaten!$B$9)</f>
        <v>0</v>
      </c>
      <c r="F84" s="104">
        <f>SUMIF(D_SAV!$A$5:$A$204,$A84,D_SAV!$T$5:$T$204)</f>
        <v>0</v>
      </c>
      <c r="G84" s="105">
        <f>SUMIFS(D2_WAV!$J$5:$J$54,D2_WAV!$A$5:$A$54,$A84,D2_WAV!$D$5:$D$54,"&gt;2016",D2_WAV!$D$5:$D$54,"&lt;="&amp;A_Stammdaten!$B$9)
-SUMIFS(D2_WAV!$J$5:$J$54,D2_WAV!$A$5:$A$54,$A84,D2_WAV!$B$5:$B$54,"Geschäfts- oder Firmenwert",D2_WAV!$D$5:$D$54,"&gt;2016",D2_WAV!$D$5:$D$54,"&lt;="&amp;A_Stammdaten!$B$9)
+SUMIFS(D2_WAV!$J$5:$J$54,D2_WAV!$A$5:$A$54,$A84,D2_WAV!$B$5:$B$54,"geleistete Anzahlungen und Anlagen im Bau des Sachanlagevermögens",D2_WAV!$D$5:$D$54,"&lt;=2016")</f>
        <v>0</v>
      </c>
      <c r="H84" s="104">
        <f>SUMIFS(D1_BKZ_NAKB_SoPo!$H$5:$H$54,D1_BKZ_NAKB_SoPo!$A$5:$A$54,$A84)</f>
        <v>0</v>
      </c>
      <c r="I84" s="104">
        <f>SUMIF(D_SAV!$A$5:$A$204,$A84,D_SAV!$V$5:$V$204)</f>
        <v>0</v>
      </c>
      <c r="J84" s="105">
        <f>SUMIFS(D2_WAV!$L$5:$L$54,D2_WAV!$A$5:$A$54,$A84,D2_WAV!$D$5:$D$54,"&gt;2016",D2_WAV!$D$5:$D$54,"&lt;="&amp;A_Stammdaten!$B$9)
-SUMIFS(D2_WAV!$L$5:$L$54,D2_WAV!$A$5:$A$54,$A84,D2_WAV!$B$5:$B$54,"Geschäfts- oder Firmenwert",D2_WAV!$D$5:$D$54,"&gt;2016",D2_WAV!$D$5:$D$54,"&lt;="&amp;A_Stammdaten!$B$9)
+SUMIFS(D2_WAV!$L$5:$L$54,D2_WAV!$A$5:$A$54,$A84,D2_WAV!$B$5:$B$54,"geleistete Anzahlungen und Anlagen im Bau des Sachanlagevermögens",D2_WAV!$D$5:$D$54,"&lt;=2016")</f>
        <v>0</v>
      </c>
      <c r="K84" s="104">
        <f>SUMIFS(D1_BKZ_NAKB_SoPo!$I$5:$I$54,D1_BKZ_NAKB_SoPo!$A$5:$A$54,$A84)</f>
        <v>0</v>
      </c>
      <c r="L84" s="104">
        <f t="shared" si="5"/>
        <v>0</v>
      </c>
      <c r="M84" s="49">
        <f>$L84*Listen!$H$4</f>
        <v>0</v>
      </c>
      <c r="N84" s="104">
        <f>$L84*0.4*Listen!$H$2*0.035*A_Stammdaten!E111</f>
        <v>0</v>
      </c>
      <c r="O84" s="49">
        <f t="shared" si="6"/>
        <v>0</v>
      </c>
    </row>
    <row r="85" spans="1:15" ht="15" x14ac:dyDescent="0.25">
      <c r="A85" s="102">
        <f>A_Stammdaten!A112</f>
        <v>0</v>
      </c>
      <c r="B85" s="103">
        <f>A_Stammdaten!B112</f>
        <v>0</v>
      </c>
      <c r="C85" s="49">
        <f t="shared" si="4"/>
        <v>0</v>
      </c>
      <c r="D85" s="104">
        <f>SUMIF(D_SAV!$A$5:$A$204,$A85,D_SAV!$U$5:$U$204)</f>
        <v>0</v>
      </c>
      <c r="E85" s="104">
        <f>SUMIFS(D2_WAV!$K$5:$K$54,D2_WAV!$A$5:$A$54,$A85,D2_WAV!$D$5:$D$54,"&gt;2016",D2_WAV!$D$5:$D$54,"&lt;="&amp;A_Stammdaten!$B$9)
-SUMIFS(D2_WAV!$K$5:$K$54,D2_WAV!$A$5:$A$54,$A85,D2_WAV!$B$5:$B$54,"Geschäfts- oder Firmenwert",D2_WAV!$D$5:$D$54,"&gt;2016",D2_WAV!$D$5:$D$54,"&lt;="&amp;A_Stammdaten!$B$9)</f>
        <v>0</v>
      </c>
      <c r="F85" s="104">
        <f>SUMIF(D_SAV!$A$5:$A$204,$A85,D_SAV!$T$5:$T$204)</f>
        <v>0</v>
      </c>
      <c r="G85" s="105">
        <f>SUMIFS(D2_WAV!$J$5:$J$54,D2_WAV!$A$5:$A$54,$A85,D2_WAV!$D$5:$D$54,"&gt;2016",D2_WAV!$D$5:$D$54,"&lt;="&amp;A_Stammdaten!$B$9)
-SUMIFS(D2_WAV!$J$5:$J$54,D2_WAV!$A$5:$A$54,$A85,D2_WAV!$B$5:$B$54,"Geschäfts- oder Firmenwert",D2_WAV!$D$5:$D$54,"&gt;2016",D2_WAV!$D$5:$D$54,"&lt;="&amp;A_Stammdaten!$B$9)
+SUMIFS(D2_WAV!$J$5:$J$54,D2_WAV!$A$5:$A$54,$A85,D2_WAV!$B$5:$B$54,"geleistete Anzahlungen und Anlagen im Bau des Sachanlagevermögens",D2_WAV!$D$5:$D$54,"&lt;=2016")</f>
        <v>0</v>
      </c>
      <c r="H85" s="104">
        <f>SUMIFS(D1_BKZ_NAKB_SoPo!$H$5:$H$54,D1_BKZ_NAKB_SoPo!$A$5:$A$54,$A85)</f>
        <v>0</v>
      </c>
      <c r="I85" s="104">
        <f>SUMIF(D_SAV!$A$5:$A$204,$A85,D_SAV!$V$5:$V$204)</f>
        <v>0</v>
      </c>
      <c r="J85" s="105">
        <f>SUMIFS(D2_WAV!$L$5:$L$54,D2_WAV!$A$5:$A$54,$A85,D2_WAV!$D$5:$D$54,"&gt;2016",D2_WAV!$D$5:$D$54,"&lt;="&amp;A_Stammdaten!$B$9)
-SUMIFS(D2_WAV!$L$5:$L$54,D2_WAV!$A$5:$A$54,$A85,D2_WAV!$B$5:$B$54,"Geschäfts- oder Firmenwert",D2_WAV!$D$5:$D$54,"&gt;2016",D2_WAV!$D$5:$D$54,"&lt;="&amp;A_Stammdaten!$B$9)
+SUMIFS(D2_WAV!$L$5:$L$54,D2_WAV!$A$5:$A$54,$A85,D2_WAV!$B$5:$B$54,"geleistete Anzahlungen und Anlagen im Bau des Sachanlagevermögens",D2_WAV!$D$5:$D$54,"&lt;=2016")</f>
        <v>0</v>
      </c>
      <c r="K85" s="104">
        <f>SUMIFS(D1_BKZ_NAKB_SoPo!$I$5:$I$54,D1_BKZ_NAKB_SoPo!$A$5:$A$54,$A85)</f>
        <v>0</v>
      </c>
      <c r="L85" s="104">
        <f t="shared" si="5"/>
        <v>0</v>
      </c>
      <c r="M85" s="49">
        <f>$L85*Listen!$H$4</f>
        <v>0</v>
      </c>
      <c r="N85" s="104">
        <f>$L85*0.4*Listen!$H$2*0.035*A_Stammdaten!E112</f>
        <v>0</v>
      </c>
      <c r="O85" s="49">
        <f t="shared" si="6"/>
        <v>0</v>
      </c>
    </row>
    <row r="86" spans="1:15" ht="15" x14ac:dyDescent="0.25">
      <c r="A86" s="102">
        <f>A_Stammdaten!A113</f>
        <v>0</v>
      </c>
      <c r="B86" s="103">
        <f>A_Stammdaten!B113</f>
        <v>0</v>
      </c>
      <c r="C86" s="49">
        <f t="shared" ref="C86:C94" si="7">SUM(D86:E86)</f>
        <v>0</v>
      </c>
      <c r="D86" s="104">
        <f>SUMIF(D_SAV!$A$5:$A$204,$A86,D_SAV!$U$5:$U$204)</f>
        <v>0</v>
      </c>
      <c r="E86" s="104">
        <f>SUMIFS(D2_WAV!$K$5:$K$54,D2_WAV!$A$5:$A$54,$A86,D2_WAV!$D$5:$D$54,"&gt;2016",D2_WAV!$D$5:$D$54,"&lt;="&amp;A_Stammdaten!$B$9)
-SUMIFS(D2_WAV!$K$5:$K$54,D2_WAV!$A$5:$A$54,$A86,D2_WAV!$B$5:$B$54,"Geschäfts- oder Firmenwert",D2_WAV!$D$5:$D$54,"&gt;2016",D2_WAV!$D$5:$D$54,"&lt;="&amp;A_Stammdaten!$B$9)</f>
        <v>0</v>
      </c>
      <c r="F86" s="104">
        <f>SUMIF(D_SAV!$A$5:$A$204,$A86,D_SAV!$T$5:$T$204)</f>
        <v>0</v>
      </c>
      <c r="G86" s="105">
        <f>SUMIFS(D2_WAV!$J$5:$J$54,D2_WAV!$A$5:$A$54,$A86,D2_WAV!$D$5:$D$54,"&gt;2016",D2_WAV!$D$5:$D$54,"&lt;="&amp;A_Stammdaten!$B$9)
-SUMIFS(D2_WAV!$J$5:$J$54,D2_WAV!$A$5:$A$54,$A86,D2_WAV!$B$5:$B$54,"Geschäfts- oder Firmenwert",D2_WAV!$D$5:$D$54,"&gt;2016",D2_WAV!$D$5:$D$54,"&lt;="&amp;A_Stammdaten!$B$9)
+SUMIFS(D2_WAV!$J$5:$J$54,D2_WAV!$A$5:$A$54,$A86,D2_WAV!$B$5:$B$54,"geleistete Anzahlungen und Anlagen im Bau des Sachanlagevermögens",D2_WAV!$D$5:$D$54,"&lt;=2016")</f>
        <v>0</v>
      </c>
      <c r="H86" s="104">
        <f>SUMIFS(D1_BKZ_NAKB_SoPo!$H$5:$H$54,D1_BKZ_NAKB_SoPo!$A$5:$A$54,$A86)</f>
        <v>0</v>
      </c>
      <c r="I86" s="104">
        <f>SUMIF(D_SAV!$A$5:$A$204,$A86,D_SAV!$V$5:$V$204)</f>
        <v>0</v>
      </c>
      <c r="J86" s="105">
        <f>SUMIFS(D2_WAV!$L$5:$L$54,D2_WAV!$A$5:$A$54,$A86,D2_WAV!$D$5:$D$54,"&gt;2016",D2_WAV!$D$5:$D$54,"&lt;="&amp;A_Stammdaten!$B$9)
-SUMIFS(D2_WAV!$L$5:$L$54,D2_WAV!$A$5:$A$54,$A86,D2_WAV!$B$5:$B$54,"Geschäfts- oder Firmenwert",D2_WAV!$D$5:$D$54,"&gt;2016",D2_WAV!$D$5:$D$54,"&lt;="&amp;A_Stammdaten!$B$9)
+SUMIFS(D2_WAV!$L$5:$L$54,D2_WAV!$A$5:$A$54,$A86,D2_WAV!$B$5:$B$54,"geleistete Anzahlungen und Anlagen im Bau des Sachanlagevermögens",D2_WAV!$D$5:$D$54,"&lt;=2016")</f>
        <v>0</v>
      </c>
      <c r="K86" s="104">
        <f>SUMIFS(D1_BKZ_NAKB_SoPo!$I$5:$I$54,D1_BKZ_NAKB_SoPo!$A$5:$A$54,$A86)</f>
        <v>0</v>
      </c>
      <c r="L86" s="104">
        <f t="shared" ref="L86:L94" si="8">AVERAGE(SUM(F86:G86,-H86),SUM(I86:J86,-K86))</f>
        <v>0</v>
      </c>
      <c r="M86" s="49">
        <f>$L86*Listen!$H$4</f>
        <v>0</v>
      </c>
      <c r="N86" s="104">
        <f>$L86*0.4*Listen!$H$2*0.035*A_Stammdaten!E113</f>
        <v>0</v>
      </c>
      <c r="O86" s="49">
        <f t="shared" ref="O86:O94" si="9">SUM(C86,M86:N86)</f>
        <v>0</v>
      </c>
    </row>
    <row r="87" spans="1:15" ht="15" x14ac:dyDescent="0.25">
      <c r="A87" s="102">
        <f>A_Stammdaten!A114</f>
        <v>0</v>
      </c>
      <c r="B87" s="103">
        <f>A_Stammdaten!B114</f>
        <v>0</v>
      </c>
      <c r="C87" s="49">
        <f t="shared" si="7"/>
        <v>0</v>
      </c>
      <c r="D87" s="104">
        <f>SUMIF(D_SAV!$A$5:$A$204,$A87,D_SAV!$U$5:$U$204)</f>
        <v>0</v>
      </c>
      <c r="E87" s="104">
        <f>SUMIFS(D2_WAV!$K$5:$K$54,D2_WAV!$A$5:$A$54,$A87,D2_WAV!$D$5:$D$54,"&gt;2016",D2_WAV!$D$5:$D$54,"&lt;="&amp;A_Stammdaten!$B$9)
-SUMIFS(D2_WAV!$K$5:$K$54,D2_WAV!$A$5:$A$54,$A87,D2_WAV!$B$5:$B$54,"Geschäfts- oder Firmenwert",D2_WAV!$D$5:$D$54,"&gt;2016",D2_WAV!$D$5:$D$54,"&lt;="&amp;A_Stammdaten!$B$9)</f>
        <v>0</v>
      </c>
      <c r="F87" s="104">
        <f>SUMIF(D_SAV!$A$5:$A$204,$A87,D_SAV!$T$5:$T$204)</f>
        <v>0</v>
      </c>
      <c r="G87" s="105">
        <f>SUMIFS(D2_WAV!$J$5:$J$54,D2_WAV!$A$5:$A$54,$A87,D2_WAV!$D$5:$D$54,"&gt;2016",D2_WAV!$D$5:$D$54,"&lt;="&amp;A_Stammdaten!$B$9)
-SUMIFS(D2_WAV!$J$5:$J$54,D2_WAV!$A$5:$A$54,$A87,D2_WAV!$B$5:$B$54,"Geschäfts- oder Firmenwert",D2_WAV!$D$5:$D$54,"&gt;2016",D2_WAV!$D$5:$D$54,"&lt;="&amp;A_Stammdaten!$B$9)
+SUMIFS(D2_WAV!$J$5:$J$54,D2_WAV!$A$5:$A$54,$A87,D2_WAV!$B$5:$B$54,"geleistete Anzahlungen und Anlagen im Bau des Sachanlagevermögens",D2_WAV!$D$5:$D$54,"&lt;=2016")</f>
        <v>0</v>
      </c>
      <c r="H87" s="104">
        <f>SUMIFS(D1_BKZ_NAKB_SoPo!$H$5:$H$54,D1_BKZ_NAKB_SoPo!$A$5:$A$54,$A87)</f>
        <v>0</v>
      </c>
      <c r="I87" s="104">
        <f>SUMIF(D_SAV!$A$5:$A$204,$A87,D_SAV!$V$5:$V$204)</f>
        <v>0</v>
      </c>
      <c r="J87" s="105">
        <f>SUMIFS(D2_WAV!$L$5:$L$54,D2_WAV!$A$5:$A$54,$A87,D2_WAV!$D$5:$D$54,"&gt;2016",D2_WAV!$D$5:$D$54,"&lt;="&amp;A_Stammdaten!$B$9)
-SUMIFS(D2_WAV!$L$5:$L$54,D2_WAV!$A$5:$A$54,$A87,D2_WAV!$B$5:$B$54,"Geschäfts- oder Firmenwert",D2_WAV!$D$5:$D$54,"&gt;2016",D2_WAV!$D$5:$D$54,"&lt;="&amp;A_Stammdaten!$B$9)
+SUMIFS(D2_WAV!$L$5:$L$54,D2_WAV!$A$5:$A$54,$A87,D2_WAV!$B$5:$B$54,"geleistete Anzahlungen und Anlagen im Bau des Sachanlagevermögens",D2_WAV!$D$5:$D$54,"&lt;=2016")</f>
        <v>0</v>
      </c>
      <c r="K87" s="104">
        <f>SUMIFS(D1_BKZ_NAKB_SoPo!$I$5:$I$54,D1_BKZ_NAKB_SoPo!$A$5:$A$54,$A87)</f>
        <v>0</v>
      </c>
      <c r="L87" s="104">
        <f t="shared" si="8"/>
        <v>0</v>
      </c>
      <c r="M87" s="49">
        <f>$L87*Listen!$H$4</f>
        <v>0</v>
      </c>
      <c r="N87" s="104">
        <f>$L87*0.4*Listen!$H$2*0.035*A_Stammdaten!E114</f>
        <v>0</v>
      </c>
      <c r="O87" s="49">
        <f t="shared" si="9"/>
        <v>0</v>
      </c>
    </row>
    <row r="88" spans="1:15" ht="15" x14ac:dyDescent="0.25">
      <c r="A88" s="102">
        <f>A_Stammdaten!A115</f>
        <v>0</v>
      </c>
      <c r="B88" s="103">
        <f>A_Stammdaten!B115</f>
        <v>0</v>
      </c>
      <c r="C88" s="49">
        <f t="shared" si="7"/>
        <v>0</v>
      </c>
      <c r="D88" s="104">
        <f>SUMIF(D_SAV!$A$5:$A$204,$A88,D_SAV!$U$5:$U$204)</f>
        <v>0</v>
      </c>
      <c r="E88" s="104">
        <f>SUMIFS(D2_WAV!$K$5:$K$54,D2_WAV!$A$5:$A$54,$A88,D2_WAV!$D$5:$D$54,"&gt;2016",D2_WAV!$D$5:$D$54,"&lt;="&amp;A_Stammdaten!$B$9)
-SUMIFS(D2_WAV!$K$5:$K$54,D2_WAV!$A$5:$A$54,$A88,D2_WAV!$B$5:$B$54,"Geschäfts- oder Firmenwert",D2_WAV!$D$5:$D$54,"&gt;2016",D2_WAV!$D$5:$D$54,"&lt;="&amp;A_Stammdaten!$B$9)</f>
        <v>0</v>
      </c>
      <c r="F88" s="104">
        <f>SUMIF(D_SAV!$A$5:$A$204,$A88,D_SAV!$T$5:$T$204)</f>
        <v>0</v>
      </c>
      <c r="G88" s="105">
        <f>SUMIFS(D2_WAV!$J$5:$J$54,D2_WAV!$A$5:$A$54,$A88,D2_WAV!$D$5:$D$54,"&gt;2016",D2_WAV!$D$5:$D$54,"&lt;="&amp;A_Stammdaten!$B$9)
-SUMIFS(D2_WAV!$J$5:$J$54,D2_WAV!$A$5:$A$54,$A88,D2_WAV!$B$5:$B$54,"Geschäfts- oder Firmenwert",D2_WAV!$D$5:$D$54,"&gt;2016",D2_WAV!$D$5:$D$54,"&lt;="&amp;A_Stammdaten!$B$9)
+SUMIFS(D2_WAV!$J$5:$J$54,D2_WAV!$A$5:$A$54,$A88,D2_WAV!$B$5:$B$54,"geleistete Anzahlungen und Anlagen im Bau des Sachanlagevermögens",D2_WAV!$D$5:$D$54,"&lt;=2016")</f>
        <v>0</v>
      </c>
      <c r="H88" s="104">
        <f>SUMIFS(D1_BKZ_NAKB_SoPo!$H$5:$H$54,D1_BKZ_NAKB_SoPo!$A$5:$A$54,$A88)</f>
        <v>0</v>
      </c>
      <c r="I88" s="104">
        <f>SUMIF(D_SAV!$A$5:$A$204,$A88,D_SAV!$V$5:$V$204)</f>
        <v>0</v>
      </c>
      <c r="J88" s="105">
        <f>SUMIFS(D2_WAV!$L$5:$L$54,D2_WAV!$A$5:$A$54,$A88,D2_WAV!$D$5:$D$54,"&gt;2016",D2_WAV!$D$5:$D$54,"&lt;="&amp;A_Stammdaten!$B$9)
-SUMIFS(D2_WAV!$L$5:$L$54,D2_WAV!$A$5:$A$54,$A88,D2_WAV!$B$5:$B$54,"Geschäfts- oder Firmenwert",D2_WAV!$D$5:$D$54,"&gt;2016",D2_WAV!$D$5:$D$54,"&lt;="&amp;A_Stammdaten!$B$9)
+SUMIFS(D2_WAV!$L$5:$L$54,D2_WAV!$A$5:$A$54,$A88,D2_WAV!$B$5:$B$54,"geleistete Anzahlungen und Anlagen im Bau des Sachanlagevermögens",D2_WAV!$D$5:$D$54,"&lt;=2016")</f>
        <v>0</v>
      </c>
      <c r="K88" s="104">
        <f>SUMIFS(D1_BKZ_NAKB_SoPo!$I$5:$I$54,D1_BKZ_NAKB_SoPo!$A$5:$A$54,$A88)</f>
        <v>0</v>
      </c>
      <c r="L88" s="104">
        <f t="shared" si="8"/>
        <v>0</v>
      </c>
      <c r="M88" s="49">
        <f>$L88*Listen!$H$4</f>
        <v>0</v>
      </c>
      <c r="N88" s="104">
        <f>$L88*0.4*Listen!$H$2*0.035*A_Stammdaten!E115</f>
        <v>0</v>
      </c>
      <c r="O88" s="49">
        <f t="shared" si="9"/>
        <v>0</v>
      </c>
    </row>
    <row r="89" spans="1:15" ht="15" x14ac:dyDescent="0.25">
      <c r="A89" s="102">
        <f>A_Stammdaten!A116</f>
        <v>0</v>
      </c>
      <c r="B89" s="103">
        <f>A_Stammdaten!B116</f>
        <v>0</v>
      </c>
      <c r="C89" s="49">
        <f t="shared" si="7"/>
        <v>0</v>
      </c>
      <c r="D89" s="104">
        <f>SUMIF(D_SAV!$A$5:$A$204,$A89,D_SAV!$U$5:$U$204)</f>
        <v>0</v>
      </c>
      <c r="E89" s="104">
        <f>SUMIFS(D2_WAV!$K$5:$K$54,D2_WAV!$A$5:$A$54,$A89,D2_WAV!$D$5:$D$54,"&gt;2016",D2_WAV!$D$5:$D$54,"&lt;="&amp;A_Stammdaten!$B$9)
-SUMIFS(D2_WAV!$K$5:$K$54,D2_WAV!$A$5:$A$54,$A89,D2_WAV!$B$5:$B$54,"Geschäfts- oder Firmenwert",D2_WAV!$D$5:$D$54,"&gt;2016",D2_WAV!$D$5:$D$54,"&lt;="&amp;A_Stammdaten!$B$9)</f>
        <v>0</v>
      </c>
      <c r="F89" s="104">
        <f>SUMIF(D_SAV!$A$5:$A$204,$A89,D_SAV!$T$5:$T$204)</f>
        <v>0</v>
      </c>
      <c r="G89" s="105">
        <f>SUMIFS(D2_WAV!$J$5:$J$54,D2_WAV!$A$5:$A$54,$A89,D2_WAV!$D$5:$D$54,"&gt;2016",D2_WAV!$D$5:$D$54,"&lt;="&amp;A_Stammdaten!$B$9)
-SUMIFS(D2_WAV!$J$5:$J$54,D2_WAV!$A$5:$A$54,$A89,D2_WAV!$B$5:$B$54,"Geschäfts- oder Firmenwert",D2_WAV!$D$5:$D$54,"&gt;2016",D2_WAV!$D$5:$D$54,"&lt;="&amp;A_Stammdaten!$B$9)
+SUMIFS(D2_WAV!$J$5:$J$54,D2_WAV!$A$5:$A$54,$A89,D2_WAV!$B$5:$B$54,"geleistete Anzahlungen und Anlagen im Bau des Sachanlagevermögens",D2_WAV!$D$5:$D$54,"&lt;=2016")</f>
        <v>0</v>
      </c>
      <c r="H89" s="104">
        <f>SUMIFS(D1_BKZ_NAKB_SoPo!$H$5:$H$54,D1_BKZ_NAKB_SoPo!$A$5:$A$54,$A89)</f>
        <v>0</v>
      </c>
      <c r="I89" s="104">
        <f>SUMIF(D_SAV!$A$5:$A$204,$A89,D_SAV!$V$5:$V$204)</f>
        <v>0</v>
      </c>
      <c r="J89" s="105">
        <f>SUMIFS(D2_WAV!$L$5:$L$54,D2_WAV!$A$5:$A$54,$A89,D2_WAV!$D$5:$D$54,"&gt;2016",D2_WAV!$D$5:$D$54,"&lt;="&amp;A_Stammdaten!$B$9)
-SUMIFS(D2_WAV!$L$5:$L$54,D2_WAV!$A$5:$A$54,$A89,D2_WAV!$B$5:$B$54,"Geschäfts- oder Firmenwert",D2_WAV!$D$5:$D$54,"&gt;2016",D2_WAV!$D$5:$D$54,"&lt;="&amp;A_Stammdaten!$B$9)
+SUMIFS(D2_WAV!$L$5:$L$54,D2_WAV!$A$5:$A$54,$A89,D2_WAV!$B$5:$B$54,"geleistete Anzahlungen und Anlagen im Bau des Sachanlagevermögens",D2_WAV!$D$5:$D$54,"&lt;=2016")</f>
        <v>0</v>
      </c>
      <c r="K89" s="104">
        <f>SUMIFS(D1_BKZ_NAKB_SoPo!$I$5:$I$54,D1_BKZ_NAKB_SoPo!$A$5:$A$54,$A89)</f>
        <v>0</v>
      </c>
      <c r="L89" s="104">
        <f t="shared" si="8"/>
        <v>0</v>
      </c>
      <c r="M89" s="49">
        <f>$L89*Listen!$H$4</f>
        <v>0</v>
      </c>
      <c r="N89" s="104">
        <f>$L89*0.4*Listen!$H$2*0.035*A_Stammdaten!E116</f>
        <v>0</v>
      </c>
      <c r="O89" s="49">
        <f t="shared" si="9"/>
        <v>0</v>
      </c>
    </row>
    <row r="90" spans="1:15" ht="15" x14ac:dyDescent="0.25">
      <c r="A90" s="102">
        <f>A_Stammdaten!A117</f>
        <v>0</v>
      </c>
      <c r="B90" s="103">
        <f>A_Stammdaten!B117</f>
        <v>0</v>
      </c>
      <c r="C90" s="49">
        <f t="shared" si="7"/>
        <v>0</v>
      </c>
      <c r="D90" s="104">
        <f>SUMIF(D_SAV!$A$5:$A$204,$A90,D_SAV!$U$5:$U$204)</f>
        <v>0</v>
      </c>
      <c r="E90" s="104">
        <f>SUMIFS(D2_WAV!$K$5:$K$54,D2_WAV!$A$5:$A$54,$A90,D2_WAV!$D$5:$D$54,"&gt;2016",D2_WAV!$D$5:$D$54,"&lt;="&amp;A_Stammdaten!$B$9)
-SUMIFS(D2_WAV!$K$5:$K$54,D2_WAV!$A$5:$A$54,$A90,D2_WAV!$B$5:$B$54,"Geschäfts- oder Firmenwert",D2_WAV!$D$5:$D$54,"&gt;2016",D2_WAV!$D$5:$D$54,"&lt;="&amp;A_Stammdaten!$B$9)</f>
        <v>0</v>
      </c>
      <c r="F90" s="104">
        <f>SUMIF(D_SAV!$A$5:$A$204,$A90,D_SAV!$T$5:$T$204)</f>
        <v>0</v>
      </c>
      <c r="G90" s="105">
        <f>SUMIFS(D2_WAV!$J$5:$J$54,D2_WAV!$A$5:$A$54,$A90,D2_WAV!$D$5:$D$54,"&gt;2016",D2_WAV!$D$5:$D$54,"&lt;="&amp;A_Stammdaten!$B$9)
-SUMIFS(D2_WAV!$J$5:$J$54,D2_WAV!$A$5:$A$54,$A90,D2_WAV!$B$5:$B$54,"Geschäfts- oder Firmenwert",D2_WAV!$D$5:$D$54,"&gt;2016",D2_WAV!$D$5:$D$54,"&lt;="&amp;A_Stammdaten!$B$9)
+SUMIFS(D2_WAV!$J$5:$J$54,D2_WAV!$A$5:$A$54,$A90,D2_WAV!$B$5:$B$54,"geleistete Anzahlungen und Anlagen im Bau des Sachanlagevermögens",D2_WAV!$D$5:$D$54,"&lt;=2016")</f>
        <v>0</v>
      </c>
      <c r="H90" s="104">
        <f>SUMIFS(D1_BKZ_NAKB_SoPo!$H$5:$H$54,D1_BKZ_NAKB_SoPo!$A$5:$A$54,$A90)</f>
        <v>0</v>
      </c>
      <c r="I90" s="104">
        <f>SUMIF(D_SAV!$A$5:$A$204,$A90,D_SAV!$V$5:$V$204)</f>
        <v>0</v>
      </c>
      <c r="J90" s="105">
        <f>SUMIFS(D2_WAV!$L$5:$L$54,D2_WAV!$A$5:$A$54,$A90,D2_WAV!$D$5:$D$54,"&gt;2016",D2_WAV!$D$5:$D$54,"&lt;="&amp;A_Stammdaten!$B$9)
-SUMIFS(D2_WAV!$L$5:$L$54,D2_WAV!$A$5:$A$54,$A90,D2_WAV!$B$5:$B$54,"Geschäfts- oder Firmenwert",D2_WAV!$D$5:$D$54,"&gt;2016",D2_WAV!$D$5:$D$54,"&lt;="&amp;A_Stammdaten!$B$9)
+SUMIFS(D2_WAV!$L$5:$L$54,D2_WAV!$A$5:$A$54,$A90,D2_WAV!$B$5:$B$54,"geleistete Anzahlungen und Anlagen im Bau des Sachanlagevermögens",D2_WAV!$D$5:$D$54,"&lt;=2016")</f>
        <v>0</v>
      </c>
      <c r="K90" s="104">
        <f>SUMIFS(D1_BKZ_NAKB_SoPo!$I$5:$I$54,D1_BKZ_NAKB_SoPo!$A$5:$A$54,$A90)</f>
        <v>0</v>
      </c>
      <c r="L90" s="104">
        <f t="shared" si="8"/>
        <v>0</v>
      </c>
      <c r="M90" s="49">
        <f>$L90*Listen!$H$4</f>
        <v>0</v>
      </c>
      <c r="N90" s="104">
        <f>$L90*0.4*Listen!$H$2*0.035*A_Stammdaten!E117</f>
        <v>0</v>
      </c>
      <c r="O90" s="49">
        <f t="shared" si="9"/>
        <v>0</v>
      </c>
    </row>
    <row r="91" spans="1:15" ht="15" x14ac:dyDescent="0.25">
      <c r="A91" s="102">
        <f>A_Stammdaten!A118</f>
        <v>0</v>
      </c>
      <c r="B91" s="103">
        <f>A_Stammdaten!B118</f>
        <v>0</v>
      </c>
      <c r="C91" s="49">
        <f t="shared" si="7"/>
        <v>0</v>
      </c>
      <c r="D91" s="104">
        <f>SUMIF(D_SAV!$A$5:$A$204,$A91,D_SAV!$U$5:$U$204)</f>
        <v>0</v>
      </c>
      <c r="E91" s="104">
        <f>SUMIFS(D2_WAV!$K$5:$K$54,D2_WAV!$A$5:$A$54,$A91,D2_WAV!$D$5:$D$54,"&gt;2016",D2_WAV!$D$5:$D$54,"&lt;="&amp;A_Stammdaten!$B$9)
-SUMIFS(D2_WAV!$K$5:$K$54,D2_WAV!$A$5:$A$54,$A91,D2_WAV!$B$5:$B$54,"Geschäfts- oder Firmenwert",D2_WAV!$D$5:$D$54,"&gt;2016",D2_WAV!$D$5:$D$54,"&lt;="&amp;A_Stammdaten!$B$9)</f>
        <v>0</v>
      </c>
      <c r="F91" s="104">
        <f>SUMIF(D_SAV!$A$5:$A$204,$A91,D_SAV!$T$5:$T$204)</f>
        <v>0</v>
      </c>
      <c r="G91" s="105">
        <f>SUMIFS(D2_WAV!$J$5:$J$54,D2_WAV!$A$5:$A$54,$A91,D2_WAV!$D$5:$D$54,"&gt;2016",D2_WAV!$D$5:$D$54,"&lt;="&amp;A_Stammdaten!$B$9)
-SUMIFS(D2_WAV!$J$5:$J$54,D2_WAV!$A$5:$A$54,$A91,D2_WAV!$B$5:$B$54,"Geschäfts- oder Firmenwert",D2_WAV!$D$5:$D$54,"&gt;2016",D2_WAV!$D$5:$D$54,"&lt;="&amp;A_Stammdaten!$B$9)
+SUMIFS(D2_WAV!$J$5:$J$54,D2_WAV!$A$5:$A$54,$A91,D2_WAV!$B$5:$B$54,"geleistete Anzahlungen und Anlagen im Bau des Sachanlagevermögens",D2_WAV!$D$5:$D$54,"&lt;=2016")</f>
        <v>0</v>
      </c>
      <c r="H91" s="104">
        <f>SUMIFS(D1_BKZ_NAKB_SoPo!$H$5:$H$54,D1_BKZ_NAKB_SoPo!$A$5:$A$54,$A91)</f>
        <v>0</v>
      </c>
      <c r="I91" s="104">
        <f>SUMIF(D_SAV!$A$5:$A$204,$A91,D_SAV!$V$5:$V$204)</f>
        <v>0</v>
      </c>
      <c r="J91" s="105">
        <f>SUMIFS(D2_WAV!$L$5:$L$54,D2_WAV!$A$5:$A$54,$A91,D2_WAV!$D$5:$D$54,"&gt;2016",D2_WAV!$D$5:$D$54,"&lt;="&amp;A_Stammdaten!$B$9)
-SUMIFS(D2_WAV!$L$5:$L$54,D2_WAV!$A$5:$A$54,$A91,D2_WAV!$B$5:$B$54,"Geschäfts- oder Firmenwert",D2_WAV!$D$5:$D$54,"&gt;2016",D2_WAV!$D$5:$D$54,"&lt;="&amp;A_Stammdaten!$B$9)
+SUMIFS(D2_WAV!$L$5:$L$54,D2_WAV!$A$5:$A$54,$A91,D2_WAV!$B$5:$B$54,"geleistete Anzahlungen und Anlagen im Bau des Sachanlagevermögens",D2_WAV!$D$5:$D$54,"&lt;=2016")</f>
        <v>0</v>
      </c>
      <c r="K91" s="104">
        <f>SUMIFS(D1_BKZ_NAKB_SoPo!$I$5:$I$54,D1_BKZ_NAKB_SoPo!$A$5:$A$54,$A91)</f>
        <v>0</v>
      </c>
      <c r="L91" s="104">
        <f t="shared" si="8"/>
        <v>0</v>
      </c>
      <c r="M91" s="49">
        <f>$L91*Listen!$H$4</f>
        <v>0</v>
      </c>
      <c r="N91" s="104">
        <f>$L91*0.4*Listen!$H$2*0.035*A_Stammdaten!E118</f>
        <v>0</v>
      </c>
      <c r="O91" s="49">
        <f t="shared" si="9"/>
        <v>0</v>
      </c>
    </row>
    <row r="92" spans="1:15" ht="15" x14ac:dyDescent="0.25">
      <c r="A92" s="102">
        <f>A_Stammdaten!A119</f>
        <v>0</v>
      </c>
      <c r="B92" s="103">
        <f>A_Stammdaten!B119</f>
        <v>0</v>
      </c>
      <c r="C92" s="49">
        <f t="shared" si="7"/>
        <v>0</v>
      </c>
      <c r="D92" s="104">
        <f>SUMIF(D_SAV!$A$5:$A$204,$A92,D_SAV!$U$5:$U$204)</f>
        <v>0</v>
      </c>
      <c r="E92" s="104">
        <f>SUMIFS(D2_WAV!$K$5:$K$54,D2_WAV!$A$5:$A$54,$A92,D2_WAV!$D$5:$D$54,"&gt;2016",D2_WAV!$D$5:$D$54,"&lt;="&amp;A_Stammdaten!$B$9)
-SUMIFS(D2_WAV!$K$5:$K$54,D2_WAV!$A$5:$A$54,$A92,D2_WAV!$B$5:$B$54,"Geschäfts- oder Firmenwert",D2_WAV!$D$5:$D$54,"&gt;2016",D2_WAV!$D$5:$D$54,"&lt;="&amp;A_Stammdaten!$B$9)</f>
        <v>0</v>
      </c>
      <c r="F92" s="104">
        <f>SUMIF(D_SAV!$A$5:$A$204,$A92,D_SAV!$T$5:$T$204)</f>
        <v>0</v>
      </c>
      <c r="G92" s="105">
        <f>SUMIFS(D2_WAV!$J$5:$J$54,D2_WAV!$A$5:$A$54,$A92,D2_WAV!$D$5:$D$54,"&gt;2016",D2_WAV!$D$5:$D$54,"&lt;="&amp;A_Stammdaten!$B$9)
-SUMIFS(D2_WAV!$J$5:$J$54,D2_WAV!$A$5:$A$54,$A92,D2_WAV!$B$5:$B$54,"Geschäfts- oder Firmenwert",D2_WAV!$D$5:$D$54,"&gt;2016",D2_WAV!$D$5:$D$54,"&lt;="&amp;A_Stammdaten!$B$9)
+SUMIFS(D2_WAV!$J$5:$J$54,D2_WAV!$A$5:$A$54,$A92,D2_WAV!$B$5:$B$54,"geleistete Anzahlungen und Anlagen im Bau des Sachanlagevermögens",D2_WAV!$D$5:$D$54,"&lt;=2016")</f>
        <v>0</v>
      </c>
      <c r="H92" s="104">
        <f>SUMIFS(D1_BKZ_NAKB_SoPo!$H$5:$H$54,D1_BKZ_NAKB_SoPo!$A$5:$A$54,$A92)</f>
        <v>0</v>
      </c>
      <c r="I92" s="104">
        <f>SUMIF(D_SAV!$A$5:$A$204,$A92,D_SAV!$V$5:$V$204)</f>
        <v>0</v>
      </c>
      <c r="J92" s="105">
        <f>SUMIFS(D2_WAV!$L$5:$L$54,D2_WAV!$A$5:$A$54,$A92,D2_WAV!$D$5:$D$54,"&gt;2016",D2_WAV!$D$5:$D$54,"&lt;="&amp;A_Stammdaten!$B$9)
-SUMIFS(D2_WAV!$L$5:$L$54,D2_WAV!$A$5:$A$54,$A92,D2_WAV!$B$5:$B$54,"Geschäfts- oder Firmenwert",D2_WAV!$D$5:$D$54,"&gt;2016",D2_WAV!$D$5:$D$54,"&lt;="&amp;A_Stammdaten!$B$9)
+SUMIFS(D2_WAV!$L$5:$L$54,D2_WAV!$A$5:$A$54,$A92,D2_WAV!$B$5:$B$54,"geleistete Anzahlungen und Anlagen im Bau des Sachanlagevermögens",D2_WAV!$D$5:$D$54,"&lt;=2016")</f>
        <v>0</v>
      </c>
      <c r="K92" s="104">
        <f>SUMIFS(D1_BKZ_NAKB_SoPo!$I$5:$I$54,D1_BKZ_NAKB_SoPo!$A$5:$A$54,$A92)</f>
        <v>0</v>
      </c>
      <c r="L92" s="104">
        <f t="shared" si="8"/>
        <v>0</v>
      </c>
      <c r="M92" s="49">
        <f>$L92*Listen!$H$4</f>
        <v>0</v>
      </c>
      <c r="N92" s="104">
        <f>$L92*0.4*Listen!$H$2*0.035*A_Stammdaten!E119</f>
        <v>0</v>
      </c>
      <c r="O92" s="49">
        <f t="shared" si="9"/>
        <v>0</v>
      </c>
    </row>
    <row r="93" spans="1:15" ht="15" x14ac:dyDescent="0.25">
      <c r="A93" s="102">
        <f>A_Stammdaten!A120</f>
        <v>0</v>
      </c>
      <c r="B93" s="103">
        <f>A_Stammdaten!B120</f>
        <v>0</v>
      </c>
      <c r="C93" s="49">
        <f t="shared" si="7"/>
        <v>0</v>
      </c>
      <c r="D93" s="104">
        <f>SUMIF(D_SAV!$A$5:$A$204,$A93,D_SAV!$U$5:$U$204)</f>
        <v>0</v>
      </c>
      <c r="E93" s="104">
        <f>SUMIFS(D2_WAV!$K$5:$K$54,D2_WAV!$A$5:$A$54,$A93,D2_WAV!$D$5:$D$54,"&gt;2016",D2_WAV!$D$5:$D$54,"&lt;="&amp;A_Stammdaten!$B$9)
-SUMIFS(D2_WAV!$K$5:$K$54,D2_WAV!$A$5:$A$54,$A93,D2_WAV!$B$5:$B$54,"Geschäfts- oder Firmenwert",D2_WAV!$D$5:$D$54,"&gt;2016",D2_WAV!$D$5:$D$54,"&lt;="&amp;A_Stammdaten!$B$9)</f>
        <v>0</v>
      </c>
      <c r="F93" s="104">
        <f>SUMIF(D_SAV!$A$5:$A$204,$A93,D_SAV!$T$5:$T$204)</f>
        <v>0</v>
      </c>
      <c r="G93" s="105">
        <f>SUMIFS(D2_WAV!$J$5:$J$54,D2_WAV!$A$5:$A$54,$A93,D2_WAV!$D$5:$D$54,"&gt;2016",D2_WAV!$D$5:$D$54,"&lt;="&amp;A_Stammdaten!$B$9)
-SUMIFS(D2_WAV!$J$5:$J$54,D2_WAV!$A$5:$A$54,$A93,D2_WAV!$B$5:$B$54,"Geschäfts- oder Firmenwert",D2_WAV!$D$5:$D$54,"&gt;2016",D2_WAV!$D$5:$D$54,"&lt;="&amp;A_Stammdaten!$B$9)
+SUMIFS(D2_WAV!$J$5:$J$54,D2_WAV!$A$5:$A$54,$A93,D2_WAV!$B$5:$B$54,"geleistete Anzahlungen und Anlagen im Bau des Sachanlagevermögens",D2_WAV!$D$5:$D$54,"&lt;=2016")</f>
        <v>0</v>
      </c>
      <c r="H93" s="104">
        <f>SUMIFS(D1_BKZ_NAKB_SoPo!$H$5:$H$54,D1_BKZ_NAKB_SoPo!$A$5:$A$54,$A93)</f>
        <v>0</v>
      </c>
      <c r="I93" s="104">
        <f>SUMIF(D_SAV!$A$5:$A$204,$A93,D_SAV!$V$5:$V$204)</f>
        <v>0</v>
      </c>
      <c r="J93" s="105">
        <f>SUMIFS(D2_WAV!$L$5:$L$54,D2_WAV!$A$5:$A$54,$A93,D2_WAV!$D$5:$D$54,"&gt;2016",D2_WAV!$D$5:$D$54,"&lt;="&amp;A_Stammdaten!$B$9)
-SUMIFS(D2_WAV!$L$5:$L$54,D2_WAV!$A$5:$A$54,$A93,D2_WAV!$B$5:$B$54,"Geschäfts- oder Firmenwert",D2_WAV!$D$5:$D$54,"&gt;2016",D2_WAV!$D$5:$D$54,"&lt;="&amp;A_Stammdaten!$B$9)
+SUMIFS(D2_WAV!$L$5:$L$54,D2_WAV!$A$5:$A$54,$A93,D2_WAV!$B$5:$B$54,"geleistete Anzahlungen und Anlagen im Bau des Sachanlagevermögens",D2_WAV!$D$5:$D$54,"&lt;=2016")</f>
        <v>0</v>
      </c>
      <c r="K93" s="104">
        <f>SUMIFS(D1_BKZ_NAKB_SoPo!$I$5:$I$54,D1_BKZ_NAKB_SoPo!$A$5:$A$54,$A93)</f>
        <v>0</v>
      </c>
      <c r="L93" s="104">
        <f t="shared" si="8"/>
        <v>0</v>
      </c>
      <c r="M93" s="49">
        <f>$L93*Listen!$H$4</f>
        <v>0</v>
      </c>
      <c r="N93" s="104">
        <f>$L93*0.4*Listen!$H$2*0.035*A_Stammdaten!E120</f>
        <v>0</v>
      </c>
      <c r="O93" s="49">
        <f t="shared" si="9"/>
        <v>0</v>
      </c>
    </row>
    <row r="94" spans="1:15" ht="15" x14ac:dyDescent="0.25">
      <c r="A94" s="102">
        <f>A_Stammdaten!A121</f>
        <v>0</v>
      </c>
      <c r="B94" s="103">
        <f>A_Stammdaten!B121</f>
        <v>0</v>
      </c>
      <c r="C94" s="49">
        <f t="shared" si="7"/>
        <v>0</v>
      </c>
      <c r="D94" s="104">
        <f>SUMIF(D_SAV!$A$5:$A$204,$A94,D_SAV!$U$5:$U$204)</f>
        <v>0</v>
      </c>
      <c r="E94" s="104">
        <f>SUMIFS(D2_WAV!$K$5:$K$54,D2_WAV!$A$5:$A$54,$A94,D2_WAV!$D$5:$D$54,"&gt;2016",D2_WAV!$D$5:$D$54,"&lt;="&amp;A_Stammdaten!$B$9)
-SUMIFS(D2_WAV!$K$5:$K$54,D2_WAV!$A$5:$A$54,$A94,D2_WAV!$B$5:$B$54,"Geschäfts- oder Firmenwert",D2_WAV!$D$5:$D$54,"&gt;2016",D2_WAV!$D$5:$D$54,"&lt;="&amp;A_Stammdaten!$B$9)</f>
        <v>0</v>
      </c>
      <c r="F94" s="104">
        <f>SUMIF(D_SAV!$A$5:$A$204,$A94,D_SAV!$T$5:$T$204)</f>
        <v>0</v>
      </c>
      <c r="G94" s="105">
        <f>SUMIFS(D2_WAV!$J$5:$J$54,D2_WAV!$A$5:$A$54,$A94,D2_WAV!$D$5:$D$54,"&gt;2016",D2_WAV!$D$5:$D$54,"&lt;="&amp;A_Stammdaten!$B$9)
-SUMIFS(D2_WAV!$J$5:$J$54,D2_WAV!$A$5:$A$54,$A94,D2_WAV!$B$5:$B$54,"Geschäfts- oder Firmenwert",D2_WAV!$D$5:$D$54,"&gt;2016",D2_WAV!$D$5:$D$54,"&lt;="&amp;A_Stammdaten!$B$9)
+SUMIFS(D2_WAV!$J$5:$J$54,D2_WAV!$A$5:$A$54,$A94,D2_WAV!$B$5:$B$54,"geleistete Anzahlungen und Anlagen im Bau des Sachanlagevermögens",D2_WAV!$D$5:$D$54,"&lt;=2016")</f>
        <v>0</v>
      </c>
      <c r="H94" s="104">
        <f>SUMIFS(D1_BKZ_NAKB_SoPo!$H$5:$H$54,D1_BKZ_NAKB_SoPo!$A$5:$A$54,$A94)</f>
        <v>0</v>
      </c>
      <c r="I94" s="104">
        <f>SUMIF(D_SAV!$A$5:$A$204,$A94,D_SAV!$V$5:$V$204)</f>
        <v>0</v>
      </c>
      <c r="J94" s="105">
        <f>SUMIFS(D2_WAV!$L$5:$L$54,D2_WAV!$A$5:$A$54,$A94,D2_WAV!$D$5:$D$54,"&gt;2016",D2_WAV!$D$5:$D$54,"&lt;="&amp;A_Stammdaten!$B$9)
-SUMIFS(D2_WAV!$L$5:$L$54,D2_WAV!$A$5:$A$54,$A94,D2_WAV!$B$5:$B$54,"Geschäfts- oder Firmenwert",D2_WAV!$D$5:$D$54,"&gt;2016",D2_WAV!$D$5:$D$54,"&lt;="&amp;A_Stammdaten!$B$9)
+SUMIFS(D2_WAV!$L$5:$L$54,D2_WAV!$A$5:$A$54,$A94,D2_WAV!$B$5:$B$54,"geleistete Anzahlungen und Anlagen im Bau des Sachanlagevermögens",D2_WAV!$D$5:$D$54,"&lt;=2016")</f>
        <v>0</v>
      </c>
      <c r="K94" s="104">
        <f>SUMIFS(D1_BKZ_NAKB_SoPo!$I$5:$I$54,D1_BKZ_NAKB_SoPo!$A$5:$A$54,$A94)</f>
        <v>0</v>
      </c>
      <c r="L94" s="104">
        <f t="shared" si="8"/>
        <v>0</v>
      </c>
      <c r="M94" s="49">
        <f>$L94*Listen!$H$4</f>
        <v>0</v>
      </c>
      <c r="N94" s="104">
        <f>$L94*0.4*Listen!$H$2*0.035*A_Stammdaten!E121</f>
        <v>0</v>
      </c>
      <c r="O94" s="49">
        <f t="shared" si="9"/>
        <v>0</v>
      </c>
    </row>
    <row r="95" spans="1:15" ht="15" x14ac:dyDescent="0.25">
      <c r="A95" s="102">
        <f>A_Stammdaten!A122</f>
        <v>0</v>
      </c>
      <c r="B95" s="103">
        <f>A_Stammdaten!B122</f>
        <v>0</v>
      </c>
      <c r="C95" s="49">
        <f t="shared" ref="C95:C107" si="10">SUM(D95:E95)</f>
        <v>0</v>
      </c>
      <c r="D95" s="104">
        <f>SUMIF(D_SAV!$A$5:$A$204,$A95,D_SAV!$U$5:$U$204)</f>
        <v>0</v>
      </c>
      <c r="E95" s="104">
        <f>SUMIFS(D2_WAV!$K$5:$K$54,D2_WAV!$A$5:$A$54,$A95,D2_WAV!$D$5:$D$54,"&gt;2016",D2_WAV!$D$5:$D$54,"&lt;="&amp;A_Stammdaten!$B$9)
-SUMIFS(D2_WAV!$K$5:$K$54,D2_WAV!$A$5:$A$54,$A95,D2_WAV!$B$5:$B$54,"Geschäfts- oder Firmenwert",D2_WAV!$D$5:$D$54,"&gt;2016",D2_WAV!$D$5:$D$54,"&lt;="&amp;A_Stammdaten!$B$9)</f>
        <v>0</v>
      </c>
      <c r="F95" s="104">
        <f>SUMIF(D_SAV!$A$5:$A$204,$A95,D_SAV!$T$5:$T$204)</f>
        <v>0</v>
      </c>
      <c r="G95" s="105">
        <f>SUMIFS(D2_WAV!$J$5:$J$54,D2_WAV!$A$5:$A$54,$A95,D2_WAV!$D$5:$D$54,"&gt;2016",D2_WAV!$D$5:$D$54,"&lt;="&amp;A_Stammdaten!$B$9)
-SUMIFS(D2_WAV!$J$5:$J$54,D2_WAV!$A$5:$A$54,$A95,D2_WAV!$B$5:$B$54,"Geschäfts- oder Firmenwert",D2_WAV!$D$5:$D$54,"&gt;2016",D2_WAV!$D$5:$D$54,"&lt;="&amp;A_Stammdaten!$B$9)
+SUMIFS(D2_WAV!$J$5:$J$54,D2_WAV!$A$5:$A$54,$A95,D2_WAV!$B$5:$B$54,"geleistete Anzahlungen und Anlagen im Bau des Sachanlagevermögens",D2_WAV!$D$5:$D$54,"&lt;=2016")</f>
        <v>0</v>
      </c>
      <c r="H95" s="104">
        <f>SUMIFS(D1_BKZ_NAKB_SoPo!$H$5:$H$54,D1_BKZ_NAKB_SoPo!$A$5:$A$54,$A95)</f>
        <v>0</v>
      </c>
      <c r="I95" s="104">
        <f>SUMIF(D_SAV!$A$5:$A$204,$A95,D_SAV!$V$5:$V$204)</f>
        <v>0</v>
      </c>
      <c r="J95" s="105">
        <f>SUMIFS(D2_WAV!$L$5:$L$54,D2_WAV!$A$5:$A$54,$A95,D2_WAV!$D$5:$D$54,"&gt;2016",D2_WAV!$D$5:$D$54,"&lt;="&amp;A_Stammdaten!$B$9)
-SUMIFS(D2_WAV!$L$5:$L$54,D2_WAV!$A$5:$A$54,$A95,D2_WAV!$B$5:$B$54,"Geschäfts- oder Firmenwert",D2_WAV!$D$5:$D$54,"&gt;2016",D2_WAV!$D$5:$D$54,"&lt;="&amp;A_Stammdaten!$B$9)
+SUMIFS(D2_WAV!$L$5:$L$54,D2_WAV!$A$5:$A$54,$A95,D2_WAV!$B$5:$B$54,"geleistete Anzahlungen und Anlagen im Bau des Sachanlagevermögens",D2_WAV!$D$5:$D$54,"&lt;=2016")</f>
        <v>0</v>
      </c>
      <c r="K95" s="104">
        <f>SUMIFS(D1_BKZ_NAKB_SoPo!$I$5:$I$54,D1_BKZ_NAKB_SoPo!$A$5:$A$54,$A95)</f>
        <v>0</v>
      </c>
      <c r="L95" s="104">
        <f t="shared" ref="L95:L107" si="11">AVERAGE(SUM(F95:G95,-H95),SUM(I95:J95,-K95))</f>
        <v>0</v>
      </c>
      <c r="M95" s="49">
        <f>$L95*Listen!$H$4</f>
        <v>0</v>
      </c>
      <c r="N95" s="104">
        <f>$L95*0.4*Listen!$H$2*0.035*A_Stammdaten!E122</f>
        <v>0</v>
      </c>
      <c r="O95" s="49">
        <f t="shared" ref="O95:O107" si="12">SUM(C95,M95:N95)</f>
        <v>0</v>
      </c>
    </row>
    <row r="96" spans="1:15" ht="15" x14ac:dyDescent="0.25">
      <c r="A96" s="102">
        <f>A_Stammdaten!A123</f>
        <v>0</v>
      </c>
      <c r="B96" s="103">
        <f>A_Stammdaten!B123</f>
        <v>0</v>
      </c>
      <c r="C96" s="49">
        <f t="shared" si="10"/>
        <v>0</v>
      </c>
      <c r="D96" s="104">
        <f>SUMIF(D_SAV!$A$5:$A$204,$A96,D_SAV!$U$5:$U$204)</f>
        <v>0</v>
      </c>
      <c r="E96" s="104">
        <f>SUMIFS(D2_WAV!$K$5:$K$54,D2_WAV!$A$5:$A$54,$A96,D2_WAV!$D$5:$D$54,"&gt;2016",D2_WAV!$D$5:$D$54,"&lt;="&amp;A_Stammdaten!$B$9)
-SUMIFS(D2_WAV!$K$5:$K$54,D2_WAV!$A$5:$A$54,$A96,D2_WAV!$B$5:$B$54,"Geschäfts- oder Firmenwert",D2_WAV!$D$5:$D$54,"&gt;2016",D2_WAV!$D$5:$D$54,"&lt;="&amp;A_Stammdaten!$B$9)</f>
        <v>0</v>
      </c>
      <c r="F96" s="104">
        <f>SUMIF(D_SAV!$A$5:$A$204,$A96,D_SAV!$T$5:$T$204)</f>
        <v>0</v>
      </c>
      <c r="G96" s="105">
        <f>SUMIFS(D2_WAV!$J$5:$J$54,D2_WAV!$A$5:$A$54,$A96,D2_WAV!$D$5:$D$54,"&gt;2016",D2_WAV!$D$5:$D$54,"&lt;="&amp;A_Stammdaten!$B$9)
-SUMIFS(D2_WAV!$J$5:$J$54,D2_WAV!$A$5:$A$54,$A96,D2_WAV!$B$5:$B$54,"Geschäfts- oder Firmenwert",D2_WAV!$D$5:$D$54,"&gt;2016",D2_WAV!$D$5:$D$54,"&lt;="&amp;A_Stammdaten!$B$9)
+SUMIFS(D2_WAV!$J$5:$J$54,D2_WAV!$A$5:$A$54,$A96,D2_WAV!$B$5:$B$54,"geleistete Anzahlungen und Anlagen im Bau des Sachanlagevermögens",D2_WAV!$D$5:$D$54,"&lt;=2016")</f>
        <v>0</v>
      </c>
      <c r="H96" s="104">
        <f>SUMIFS(D1_BKZ_NAKB_SoPo!$H$5:$H$54,D1_BKZ_NAKB_SoPo!$A$5:$A$54,$A96)</f>
        <v>0</v>
      </c>
      <c r="I96" s="104">
        <f>SUMIF(D_SAV!$A$5:$A$204,$A96,D_SAV!$V$5:$V$204)</f>
        <v>0</v>
      </c>
      <c r="J96" s="105">
        <f>SUMIFS(D2_WAV!$L$5:$L$54,D2_WAV!$A$5:$A$54,$A96,D2_WAV!$D$5:$D$54,"&gt;2016",D2_WAV!$D$5:$D$54,"&lt;="&amp;A_Stammdaten!$B$9)
-SUMIFS(D2_WAV!$L$5:$L$54,D2_WAV!$A$5:$A$54,$A96,D2_WAV!$B$5:$B$54,"Geschäfts- oder Firmenwert",D2_WAV!$D$5:$D$54,"&gt;2016",D2_WAV!$D$5:$D$54,"&lt;="&amp;A_Stammdaten!$B$9)
+SUMIFS(D2_WAV!$L$5:$L$54,D2_WAV!$A$5:$A$54,$A96,D2_WAV!$B$5:$B$54,"geleistete Anzahlungen und Anlagen im Bau des Sachanlagevermögens",D2_WAV!$D$5:$D$54,"&lt;=2016")</f>
        <v>0</v>
      </c>
      <c r="K96" s="104">
        <f>SUMIFS(D1_BKZ_NAKB_SoPo!$I$5:$I$54,D1_BKZ_NAKB_SoPo!$A$5:$A$54,$A96)</f>
        <v>0</v>
      </c>
      <c r="L96" s="104">
        <f t="shared" si="11"/>
        <v>0</v>
      </c>
      <c r="M96" s="49">
        <f>$L96*Listen!$H$4</f>
        <v>0</v>
      </c>
      <c r="N96" s="104">
        <f>$L96*0.4*Listen!$H$2*0.035*A_Stammdaten!E123</f>
        <v>0</v>
      </c>
      <c r="O96" s="49">
        <f t="shared" si="12"/>
        <v>0</v>
      </c>
    </row>
    <row r="97" spans="1:15" ht="15" x14ac:dyDescent="0.25">
      <c r="A97" s="102">
        <f>A_Stammdaten!A124</f>
        <v>0</v>
      </c>
      <c r="B97" s="103">
        <f>A_Stammdaten!B124</f>
        <v>0</v>
      </c>
      <c r="C97" s="49">
        <f t="shared" si="10"/>
        <v>0</v>
      </c>
      <c r="D97" s="104">
        <f>SUMIF(D_SAV!$A$5:$A$204,$A97,D_SAV!$U$5:$U$204)</f>
        <v>0</v>
      </c>
      <c r="E97" s="104">
        <f>SUMIFS(D2_WAV!$K$5:$K$54,D2_WAV!$A$5:$A$54,$A97,D2_WAV!$D$5:$D$54,"&gt;2016",D2_WAV!$D$5:$D$54,"&lt;="&amp;A_Stammdaten!$B$9)
-SUMIFS(D2_WAV!$K$5:$K$54,D2_WAV!$A$5:$A$54,$A97,D2_WAV!$B$5:$B$54,"Geschäfts- oder Firmenwert",D2_WAV!$D$5:$D$54,"&gt;2016",D2_WAV!$D$5:$D$54,"&lt;="&amp;A_Stammdaten!$B$9)</f>
        <v>0</v>
      </c>
      <c r="F97" s="104">
        <f>SUMIF(D_SAV!$A$5:$A$204,$A97,D_SAV!$T$5:$T$204)</f>
        <v>0</v>
      </c>
      <c r="G97" s="105">
        <f>SUMIFS(D2_WAV!$J$5:$J$54,D2_WAV!$A$5:$A$54,$A97,D2_WAV!$D$5:$D$54,"&gt;2016",D2_WAV!$D$5:$D$54,"&lt;="&amp;A_Stammdaten!$B$9)
-SUMIFS(D2_WAV!$J$5:$J$54,D2_WAV!$A$5:$A$54,$A97,D2_WAV!$B$5:$B$54,"Geschäfts- oder Firmenwert",D2_WAV!$D$5:$D$54,"&gt;2016",D2_WAV!$D$5:$D$54,"&lt;="&amp;A_Stammdaten!$B$9)
+SUMIFS(D2_WAV!$J$5:$J$54,D2_WAV!$A$5:$A$54,$A97,D2_WAV!$B$5:$B$54,"geleistete Anzahlungen und Anlagen im Bau des Sachanlagevermögens",D2_WAV!$D$5:$D$54,"&lt;=2016")</f>
        <v>0</v>
      </c>
      <c r="H97" s="104">
        <f>SUMIFS(D1_BKZ_NAKB_SoPo!$H$5:$H$54,D1_BKZ_NAKB_SoPo!$A$5:$A$54,$A97)</f>
        <v>0</v>
      </c>
      <c r="I97" s="104">
        <f>SUMIF(D_SAV!$A$5:$A$204,$A97,D_SAV!$V$5:$V$204)</f>
        <v>0</v>
      </c>
      <c r="J97" s="105">
        <f>SUMIFS(D2_WAV!$L$5:$L$54,D2_WAV!$A$5:$A$54,$A97,D2_WAV!$D$5:$D$54,"&gt;2016",D2_WAV!$D$5:$D$54,"&lt;="&amp;A_Stammdaten!$B$9)
-SUMIFS(D2_WAV!$L$5:$L$54,D2_WAV!$A$5:$A$54,$A97,D2_WAV!$B$5:$B$54,"Geschäfts- oder Firmenwert",D2_WAV!$D$5:$D$54,"&gt;2016",D2_WAV!$D$5:$D$54,"&lt;="&amp;A_Stammdaten!$B$9)
+SUMIFS(D2_WAV!$L$5:$L$54,D2_WAV!$A$5:$A$54,$A97,D2_WAV!$B$5:$B$54,"geleistete Anzahlungen und Anlagen im Bau des Sachanlagevermögens",D2_WAV!$D$5:$D$54,"&lt;=2016")</f>
        <v>0</v>
      </c>
      <c r="K97" s="104">
        <f>SUMIFS(D1_BKZ_NAKB_SoPo!$I$5:$I$54,D1_BKZ_NAKB_SoPo!$A$5:$A$54,$A97)</f>
        <v>0</v>
      </c>
      <c r="L97" s="104">
        <f t="shared" si="11"/>
        <v>0</v>
      </c>
      <c r="M97" s="49">
        <f>$L97*Listen!$H$4</f>
        <v>0</v>
      </c>
      <c r="N97" s="104">
        <f>$L97*0.4*Listen!$H$2*0.035*A_Stammdaten!E124</f>
        <v>0</v>
      </c>
      <c r="O97" s="49">
        <f t="shared" si="12"/>
        <v>0</v>
      </c>
    </row>
    <row r="98" spans="1:15" ht="15" x14ac:dyDescent="0.25">
      <c r="A98" s="102">
        <f>A_Stammdaten!A125</f>
        <v>0</v>
      </c>
      <c r="B98" s="103">
        <f>A_Stammdaten!B125</f>
        <v>0</v>
      </c>
      <c r="C98" s="49">
        <f t="shared" si="10"/>
        <v>0</v>
      </c>
      <c r="D98" s="104">
        <f>SUMIF(D_SAV!$A$5:$A$204,$A98,D_SAV!$U$5:$U$204)</f>
        <v>0</v>
      </c>
      <c r="E98" s="104">
        <f>SUMIFS(D2_WAV!$K$5:$K$54,D2_WAV!$A$5:$A$54,$A98,D2_WAV!$D$5:$D$54,"&gt;2016",D2_WAV!$D$5:$D$54,"&lt;="&amp;A_Stammdaten!$B$9)
-SUMIFS(D2_WAV!$K$5:$K$54,D2_WAV!$A$5:$A$54,$A98,D2_WAV!$B$5:$B$54,"Geschäfts- oder Firmenwert",D2_WAV!$D$5:$D$54,"&gt;2016",D2_WAV!$D$5:$D$54,"&lt;="&amp;A_Stammdaten!$B$9)</f>
        <v>0</v>
      </c>
      <c r="F98" s="104">
        <f>SUMIF(D_SAV!$A$5:$A$204,$A98,D_SAV!$T$5:$T$204)</f>
        <v>0</v>
      </c>
      <c r="G98" s="105">
        <f>SUMIFS(D2_WAV!$J$5:$J$54,D2_WAV!$A$5:$A$54,$A98,D2_WAV!$D$5:$D$54,"&gt;2016",D2_WAV!$D$5:$D$54,"&lt;="&amp;A_Stammdaten!$B$9)
-SUMIFS(D2_WAV!$J$5:$J$54,D2_WAV!$A$5:$A$54,$A98,D2_WAV!$B$5:$B$54,"Geschäfts- oder Firmenwert",D2_WAV!$D$5:$D$54,"&gt;2016",D2_WAV!$D$5:$D$54,"&lt;="&amp;A_Stammdaten!$B$9)
+SUMIFS(D2_WAV!$J$5:$J$54,D2_WAV!$A$5:$A$54,$A98,D2_WAV!$B$5:$B$54,"geleistete Anzahlungen und Anlagen im Bau des Sachanlagevermögens",D2_WAV!$D$5:$D$54,"&lt;=2016")</f>
        <v>0</v>
      </c>
      <c r="H98" s="104">
        <f>SUMIFS(D1_BKZ_NAKB_SoPo!$H$5:$H$54,D1_BKZ_NAKB_SoPo!$A$5:$A$54,$A98)</f>
        <v>0</v>
      </c>
      <c r="I98" s="104">
        <f>SUMIF(D_SAV!$A$5:$A$204,$A98,D_SAV!$V$5:$V$204)</f>
        <v>0</v>
      </c>
      <c r="J98" s="105">
        <f>SUMIFS(D2_WAV!$L$5:$L$54,D2_WAV!$A$5:$A$54,$A98,D2_WAV!$D$5:$D$54,"&gt;2016",D2_WAV!$D$5:$D$54,"&lt;="&amp;A_Stammdaten!$B$9)
-SUMIFS(D2_WAV!$L$5:$L$54,D2_WAV!$A$5:$A$54,$A98,D2_WAV!$B$5:$B$54,"Geschäfts- oder Firmenwert",D2_WAV!$D$5:$D$54,"&gt;2016",D2_WAV!$D$5:$D$54,"&lt;="&amp;A_Stammdaten!$B$9)
+SUMIFS(D2_WAV!$L$5:$L$54,D2_WAV!$A$5:$A$54,$A98,D2_WAV!$B$5:$B$54,"geleistete Anzahlungen und Anlagen im Bau des Sachanlagevermögens",D2_WAV!$D$5:$D$54,"&lt;=2016")</f>
        <v>0</v>
      </c>
      <c r="K98" s="104">
        <f>SUMIFS(D1_BKZ_NAKB_SoPo!$I$5:$I$54,D1_BKZ_NAKB_SoPo!$A$5:$A$54,$A98)</f>
        <v>0</v>
      </c>
      <c r="L98" s="104">
        <f t="shared" si="11"/>
        <v>0</v>
      </c>
      <c r="M98" s="49">
        <f>$L98*Listen!$H$4</f>
        <v>0</v>
      </c>
      <c r="N98" s="104">
        <f>$L98*0.4*Listen!$H$2*0.035*A_Stammdaten!E125</f>
        <v>0</v>
      </c>
      <c r="O98" s="49">
        <f t="shared" si="12"/>
        <v>0</v>
      </c>
    </row>
    <row r="99" spans="1:15" ht="15" x14ac:dyDescent="0.25">
      <c r="A99" s="102">
        <f>A_Stammdaten!A126</f>
        <v>0</v>
      </c>
      <c r="B99" s="103">
        <f>A_Stammdaten!B126</f>
        <v>0</v>
      </c>
      <c r="C99" s="49">
        <f t="shared" si="10"/>
        <v>0</v>
      </c>
      <c r="D99" s="104">
        <f>SUMIF(D_SAV!$A$5:$A$204,$A99,D_SAV!$U$5:$U$204)</f>
        <v>0</v>
      </c>
      <c r="E99" s="104">
        <f>SUMIFS(D2_WAV!$K$5:$K$54,D2_WAV!$A$5:$A$54,$A99,D2_WAV!$D$5:$D$54,"&gt;2016",D2_WAV!$D$5:$D$54,"&lt;="&amp;A_Stammdaten!$B$9)
-SUMIFS(D2_WAV!$K$5:$K$54,D2_WAV!$A$5:$A$54,$A99,D2_WAV!$B$5:$B$54,"Geschäfts- oder Firmenwert",D2_WAV!$D$5:$D$54,"&gt;2016",D2_WAV!$D$5:$D$54,"&lt;="&amp;A_Stammdaten!$B$9)</f>
        <v>0</v>
      </c>
      <c r="F99" s="104">
        <f>SUMIF(D_SAV!$A$5:$A$204,$A99,D_SAV!$T$5:$T$204)</f>
        <v>0</v>
      </c>
      <c r="G99" s="105">
        <f>SUMIFS(D2_WAV!$J$5:$J$54,D2_WAV!$A$5:$A$54,$A99,D2_WAV!$D$5:$D$54,"&gt;2016",D2_WAV!$D$5:$D$54,"&lt;="&amp;A_Stammdaten!$B$9)
-SUMIFS(D2_WAV!$J$5:$J$54,D2_WAV!$A$5:$A$54,$A99,D2_WAV!$B$5:$B$54,"Geschäfts- oder Firmenwert",D2_WAV!$D$5:$D$54,"&gt;2016",D2_WAV!$D$5:$D$54,"&lt;="&amp;A_Stammdaten!$B$9)
+SUMIFS(D2_WAV!$J$5:$J$54,D2_WAV!$A$5:$A$54,$A99,D2_WAV!$B$5:$B$54,"geleistete Anzahlungen und Anlagen im Bau des Sachanlagevermögens",D2_WAV!$D$5:$D$54,"&lt;=2016")</f>
        <v>0</v>
      </c>
      <c r="H99" s="104">
        <f>SUMIFS(D1_BKZ_NAKB_SoPo!$H$5:$H$54,D1_BKZ_NAKB_SoPo!$A$5:$A$54,$A99)</f>
        <v>0</v>
      </c>
      <c r="I99" s="104">
        <f>SUMIF(D_SAV!$A$5:$A$204,$A99,D_SAV!$V$5:$V$204)</f>
        <v>0</v>
      </c>
      <c r="J99" s="105">
        <f>SUMIFS(D2_WAV!$L$5:$L$54,D2_WAV!$A$5:$A$54,$A99,D2_WAV!$D$5:$D$54,"&gt;2016",D2_WAV!$D$5:$D$54,"&lt;="&amp;A_Stammdaten!$B$9)
-SUMIFS(D2_WAV!$L$5:$L$54,D2_WAV!$A$5:$A$54,$A99,D2_WAV!$B$5:$B$54,"Geschäfts- oder Firmenwert",D2_WAV!$D$5:$D$54,"&gt;2016",D2_WAV!$D$5:$D$54,"&lt;="&amp;A_Stammdaten!$B$9)
+SUMIFS(D2_WAV!$L$5:$L$54,D2_WAV!$A$5:$A$54,$A99,D2_WAV!$B$5:$B$54,"geleistete Anzahlungen und Anlagen im Bau des Sachanlagevermögens",D2_WAV!$D$5:$D$54,"&lt;=2016")</f>
        <v>0</v>
      </c>
      <c r="K99" s="104">
        <f>SUMIFS(D1_BKZ_NAKB_SoPo!$I$5:$I$54,D1_BKZ_NAKB_SoPo!$A$5:$A$54,$A99)</f>
        <v>0</v>
      </c>
      <c r="L99" s="104">
        <f t="shared" si="11"/>
        <v>0</v>
      </c>
      <c r="M99" s="49">
        <f>$L99*Listen!$H$4</f>
        <v>0</v>
      </c>
      <c r="N99" s="104">
        <f>$L99*0.4*Listen!$H$2*0.035*A_Stammdaten!E126</f>
        <v>0</v>
      </c>
      <c r="O99" s="49">
        <f t="shared" si="12"/>
        <v>0</v>
      </c>
    </row>
    <row r="100" spans="1:15" ht="15" x14ac:dyDescent="0.25">
      <c r="A100" s="102">
        <f>A_Stammdaten!A127</f>
        <v>0</v>
      </c>
      <c r="B100" s="103">
        <f>A_Stammdaten!B127</f>
        <v>0</v>
      </c>
      <c r="C100" s="49">
        <f t="shared" si="10"/>
        <v>0</v>
      </c>
      <c r="D100" s="104">
        <f>SUMIF(D_SAV!$A$5:$A$204,$A100,D_SAV!$U$5:$U$204)</f>
        <v>0</v>
      </c>
      <c r="E100" s="104">
        <f>SUMIFS(D2_WAV!$K$5:$K$54,D2_WAV!$A$5:$A$54,$A100,D2_WAV!$D$5:$D$54,"&gt;2016",D2_WAV!$D$5:$D$54,"&lt;="&amp;A_Stammdaten!$B$9)
-SUMIFS(D2_WAV!$K$5:$K$54,D2_WAV!$A$5:$A$54,$A100,D2_WAV!$B$5:$B$54,"Geschäfts- oder Firmenwert",D2_WAV!$D$5:$D$54,"&gt;2016",D2_WAV!$D$5:$D$54,"&lt;="&amp;A_Stammdaten!$B$9)</f>
        <v>0</v>
      </c>
      <c r="F100" s="104">
        <f>SUMIF(D_SAV!$A$5:$A$204,$A100,D_SAV!$T$5:$T$204)</f>
        <v>0</v>
      </c>
      <c r="G100" s="105">
        <f>SUMIFS(D2_WAV!$J$5:$J$54,D2_WAV!$A$5:$A$54,$A100,D2_WAV!$D$5:$D$54,"&gt;2016",D2_WAV!$D$5:$D$54,"&lt;="&amp;A_Stammdaten!$B$9)
-SUMIFS(D2_WAV!$J$5:$J$54,D2_WAV!$A$5:$A$54,$A100,D2_WAV!$B$5:$B$54,"Geschäfts- oder Firmenwert",D2_WAV!$D$5:$D$54,"&gt;2016",D2_WAV!$D$5:$D$54,"&lt;="&amp;A_Stammdaten!$B$9)
+SUMIFS(D2_WAV!$J$5:$J$54,D2_WAV!$A$5:$A$54,$A100,D2_WAV!$B$5:$B$54,"geleistete Anzahlungen und Anlagen im Bau des Sachanlagevermögens",D2_WAV!$D$5:$D$54,"&lt;=2016")</f>
        <v>0</v>
      </c>
      <c r="H100" s="104">
        <f>SUMIFS(D1_BKZ_NAKB_SoPo!$H$5:$H$54,D1_BKZ_NAKB_SoPo!$A$5:$A$54,$A100)</f>
        <v>0</v>
      </c>
      <c r="I100" s="104">
        <f>SUMIF(D_SAV!$A$5:$A$204,$A100,D_SAV!$V$5:$V$204)</f>
        <v>0</v>
      </c>
      <c r="J100" s="105">
        <f>SUMIFS(D2_WAV!$L$5:$L$54,D2_WAV!$A$5:$A$54,$A100,D2_WAV!$D$5:$D$54,"&gt;2016",D2_WAV!$D$5:$D$54,"&lt;="&amp;A_Stammdaten!$B$9)
-SUMIFS(D2_WAV!$L$5:$L$54,D2_WAV!$A$5:$A$54,$A100,D2_WAV!$B$5:$B$54,"Geschäfts- oder Firmenwert",D2_WAV!$D$5:$D$54,"&gt;2016",D2_WAV!$D$5:$D$54,"&lt;="&amp;A_Stammdaten!$B$9)
+SUMIFS(D2_WAV!$L$5:$L$54,D2_WAV!$A$5:$A$54,$A100,D2_WAV!$B$5:$B$54,"geleistete Anzahlungen und Anlagen im Bau des Sachanlagevermögens",D2_WAV!$D$5:$D$54,"&lt;=2016")</f>
        <v>0</v>
      </c>
      <c r="K100" s="104">
        <f>SUMIFS(D1_BKZ_NAKB_SoPo!$I$5:$I$54,D1_BKZ_NAKB_SoPo!$A$5:$A$54,$A100)</f>
        <v>0</v>
      </c>
      <c r="L100" s="104">
        <f t="shared" si="11"/>
        <v>0</v>
      </c>
      <c r="M100" s="49">
        <f>$L100*Listen!$H$4</f>
        <v>0</v>
      </c>
      <c r="N100" s="104">
        <f>$L100*0.4*Listen!$H$2*0.035*A_Stammdaten!E127</f>
        <v>0</v>
      </c>
      <c r="O100" s="49">
        <f t="shared" si="12"/>
        <v>0</v>
      </c>
    </row>
    <row r="101" spans="1:15" ht="15" x14ac:dyDescent="0.25">
      <c r="A101" s="102">
        <f>A_Stammdaten!A128</f>
        <v>0</v>
      </c>
      <c r="B101" s="103">
        <f>A_Stammdaten!B128</f>
        <v>0</v>
      </c>
      <c r="C101" s="49">
        <f t="shared" si="10"/>
        <v>0</v>
      </c>
      <c r="D101" s="104">
        <f>SUMIF(D_SAV!$A$5:$A$204,$A101,D_SAV!$U$5:$U$204)</f>
        <v>0</v>
      </c>
      <c r="E101" s="104">
        <f>SUMIFS(D2_WAV!$K$5:$K$54,D2_WAV!$A$5:$A$54,$A101,D2_WAV!$D$5:$D$54,"&gt;2016",D2_WAV!$D$5:$D$54,"&lt;="&amp;A_Stammdaten!$B$9)
-SUMIFS(D2_WAV!$K$5:$K$54,D2_WAV!$A$5:$A$54,$A101,D2_WAV!$B$5:$B$54,"Geschäfts- oder Firmenwert",D2_WAV!$D$5:$D$54,"&gt;2016",D2_WAV!$D$5:$D$54,"&lt;="&amp;A_Stammdaten!$B$9)</f>
        <v>0</v>
      </c>
      <c r="F101" s="104">
        <f>SUMIF(D_SAV!$A$5:$A$204,$A101,D_SAV!$T$5:$T$204)</f>
        <v>0</v>
      </c>
      <c r="G101" s="105">
        <f>SUMIFS(D2_WAV!$J$5:$J$54,D2_WAV!$A$5:$A$54,$A101,D2_WAV!$D$5:$D$54,"&gt;2016",D2_WAV!$D$5:$D$54,"&lt;="&amp;A_Stammdaten!$B$9)
-SUMIFS(D2_WAV!$J$5:$J$54,D2_WAV!$A$5:$A$54,$A101,D2_WAV!$B$5:$B$54,"Geschäfts- oder Firmenwert",D2_WAV!$D$5:$D$54,"&gt;2016",D2_WAV!$D$5:$D$54,"&lt;="&amp;A_Stammdaten!$B$9)
+SUMIFS(D2_WAV!$J$5:$J$54,D2_WAV!$A$5:$A$54,$A101,D2_WAV!$B$5:$B$54,"geleistete Anzahlungen und Anlagen im Bau des Sachanlagevermögens",D2_WAV!$D$5:$D$54,"&lt;=2016")</f>
        <v>0</v>
      </c>
      <c r="H101" s="104">
        <f>SUMIFS(D1_BKZ_NAKB_SoPo!$H$5:$H$54,D1_BKZ_NAKB_SoPo!$A$5:$A$54,$A101)</f>
        <v>0</v>
      </c>
      <c r="I101" s="104">
        <f>SUMIF(D_SAV!$A$5:$A$204,$A101,D_SAV!$V$5:$V$204)</f>
        <v>0</v>
      </c>
      <c r="J101" s="105">
        <f>SUMIFS(D2_WAV!$L$5:$L$54,D2_WAV!$A$5:$A$54,$A101,D2_WAV!$D$5:$D$54,"&gt;2016",D2_WAV!$D$5:$D$54,"&lt;="&amp;A_Stammdaten!$B$9)
-SUMIFS(D2_WAV!$L$5:$L$54,D2_WAV!$A$5:$A$54,$A101,D2_WAV!$B$5:$B$54,"Geschäfts- oder Firmenwert",D2_WAV!$D$5:$D$54,"&gt;2016",D2_WAV!$D$5:$D$54,"&lt;="&amp;A_Stammdaten!$B$9)
+SUMIFS(D2_WAV!$L$5:$L$54,D2_WAV!$A$5:$A$54,$A101,D2_WAV!$B$5:$B$54,"geleistete Anzahlungen und Anlagen im Bau des Sachanlagevermögens",D2_WAV!$D$5:$D$54,"&lt;=2016")</f>
        <v>0</v>
      </c>
      <c r="K101" s="104">
        <f>SUMIFS(D1_BKZ_NAKB_SoPo!$I$5:$I$54,D1_BKZ_NAKB_SoPo!$A$5:$A$54,$A101)</f>
        <v>0</v>
      </c>
      <c r="L101" s="104">
        <f t="shared" si="11"/>
        <v>0</v>
      </c>
      <c r="M101" s="49">
        <f>$L101*Listen!$H$4</f>
        <v>0</v>
      </c>
      <c r="N101" s="104">
        <f>$L101*0.4*Listen!$H$2*0.035*A_Stammdaten!E128</f>
        <v>0</v>
      </c>
      <c r="O101" s="49">
        <f t="shared" si="12"/>
        <v>0</v>
      </c>
    </row>
    <row r="102" spans="1:15" ht="15" x14ac:dyDescent="0.25">
      <c r="A102" s="102">
        <f>A_Stammdaten!A129</f>
        <v>0</v>
      </c>
      <c r="B102" s="103">
        <f>A_Stammdaten!B129</f>
        <v>0</v>
      </c>
      <c r="C102" s="49">
        <f t="shared" si="10"/>
        <v>0</v>
      </c>
      <c r="D102" s="104">
        <f>SUMIF(D_SAV!$A$5:$A$204,$A102,D_SAV!$U$5:$U$204)</f>
        <v>0</v>
      </c>
      <c r="E102" s="104">
        <f>SUMIFS(D2_WAV!$K$5:$K$54,D2_WAV!$A$5:$A$54,$A102,D2_WAV!$D$5:$D$54,"&gt;2016",D2_WAV!$D$5:$D$54,"&lt;="&amp;A_Stammdaten!$B$9)
-SUMIFS(D2_WAV!$K$5:$K$54,D2_WAV!$A$5:$A$54,$A102,D2_WAV!$B$5:$B$54,"Geschäfts- oder Firmenwert",D2_WAV!$D$5:$D$54,"&gt;2016",D2_WAV!$D$5:$D$54,"&lt;="&amp;A_Stammdaten!$B$9)</f>
        <v>0</v>
      </c>
      <c r="F102" s="104">
        <f>SUMIF(D_SAV!$A$5:$A$204,$A102,D_SAV!$T$5:$T$204)</f>
        <v>0</v>
      </c>
      <c r="G102" s="105">
        <f>SUMIFS(D2_WAV!$J$5:$J$54,D2_WAV!$A$5:$A$54,$A102,D2_WAV!$D$5:$D$54,"&gt;2016",D2_WAV!$D$5:$D$54,"&lt;="&amp;A_Stammdaten!$B$9)
-SUMIFS(D2_WAV!$J$5:$J$54,D2_WAV!$A$5:$A$54,$A102,D2_WAV!$B$5:$B$54,"Geschäfts- oder Firmenwert",D2_WAV!$D$5:$D$54,"&gt;2016",D2_WAV!$D$5:$D$54,"&lt;="&amp;A_Stammdaten!$B$9)
+SUMIFS(D2_WAV!$J$5:$J$54,D2_WAV!$A$5:$A$54,$A102,D2_WAV!$B$5:$B$54,"geleistete Anzahlungen und Anlagen im Bau des Sachanlagevermögens",D2_WAV!$D$5:$D$54,"&lt;=2016")</f>
        <v>0</v>
      </c>
      <c r="H102" s="104">
        <f>SUMIFS(D1_BKZ_NAKB_SoPo!$H$5:$H$54,D1_BKZ_NAKB_SoPo!$A$5:$A$54,$A102)</f>
        <v>0</v>
      </c>
      <c r="I102" s="104">
        <f>SUMIF(D_SAV!$A$5:$A$204,$A102,D_SAV!$V$5:$V$204)</f>
        <v>0</v>
      </c>
      <c r="J102" s="105">
        <f>SUMIFS(D2_WAV!$L$5:$L$54,D2_WAV!$A$5:$A$54,$A102,D2_WAV!$D$5:$D$54,"&gt;2016",D2_WAV!$D$5:$D$54,"&lt;="&amp;A_Stammdaten!$B$9)
-SUMIFS(D2_WAV!$L$5:$L$54,D2_WAV!$A$5:$A$54,$A102,D2_WAV!$B$5:$B$54,"Geschäfts- oder Firmenwert",D2_WAV!$D$5:$D$54,"&gt;2016",D2_WAV!$D$5:$D$54,"&lt;="&amp;A_Stammdaten!$B$9)
+SUMIFS(D2_WAV!$L$5:$L$54,D2_WAV!$A$5:$A$54,$A102,D2_WAV!$B$5:$B$54,"geleistete Anzahlungen und Anlagen im Bau des Sachanlagevermögens",D2_WAV!$D$5:$D$54,"&lt;=2016")</f>
        <v>0</v>
      </c>
      <c r="K102" s="104">
        <f>SUMIFS(D1_BKZ_NAKB_SoPo!$I$5:$I$54,D1_BKZ_NAKB_SoPo!$A$5:$A$54,$A102)</f>
        <v>0</v>
      </c>
      <c r="L102" s="104">
        <f t="shared" si="11"/>
        <v>0</v>
      </c>
      <c r="M102" s="49">
        <f>$L102*Listen!$H$4</f>
        <v>0</v>
      </c>
      <c r="N102" s="104">
        <f>$L102*0.4*Listen!$H$2*0.035*A_Stammdaten!E129</f>
        <v>0</v>
      </c>
      <c r="O102" s="49">
        <f t="shared" si="12"/>
        <v>0</v>
      </c>
    </row>
    <row r="103" spans="1:15" ht="15" x14ac:dyDescent="0.25">
      <c r="A103" s="102">
        <f>A_Stammdaten!A130</f>
        <v>0</v>
      </c>
      <c r="B103" s="103">
        <f>A_Stammdaten!B130</f>
        <v>0</v>
      </c>
      <c r="C103" s="49">
        <f t="shared" si="10"/>
        <v>0</v>
      </c>
      <c r="D103" s="104">
        <f>SUMIF(D_SAV!$A$5:$A$204,$A103,D_SAV!$U$5:$U$204)</f>
        <v>0</v>
      </c>
      <c r="E103" s="104">
        <f>SUMIFS(D2_WAV!$K$5:$K$54,D2_WAV!$A$5:$A$54,$A103,D2_WAV!$D$5:$D$54,"&gt;2016",D2_WAV!$D$5:$D$54,"&lt;="&amp;A_Stammdaten!$B$9)
-SUMIFS(D2_WAV!$K$5:$K$54,D2_WAV!$A$5:$A$54,$A103,D2_WAV!$B$5:$B$54,"Geschäfts- oder Firmenwert",D2_WAV!$D$5:$D$54,"&gt;2016",D2_WAV!$D$5:$D$54,"&lt;="&amp;A_Stammdaten!$B$9)</f>
        <v>0</v>
      </c>
      <c r="F103" s="104">
        <f>SUMIF(D_SAV!$A$5:$A$204,$A103,D_SAV!$T$5:$T$204)</f>
        <v>0</v>
      </c>
      <c r="G103" s="105">
        <f>SUMIFS(D2_WAV!$J$5:$J$54,D2_WAV!$A$5:$A$54,$A103,D2_WAV!$D$5:$D$54,"&gt;2016",D2_WAV!$D$5:$D$54,"&lt;="&amp;A_Stammdaten!$B$9)
-SUMIFS(D2_WAV!$J$5:$J$54,D2_WAV!$A$5:$A$54,$A103,D2_WAV!$B$5:$B$54,"Geschäfts- oder Firmenwert",D2_WAV!$D$5:$D$54,"&gt;2016",D2_WAV!$D$5:$D$54,"&lt;="&amp;A_Stammdaten!$B$9)
+SUMIFS(D2_WAV!$J$5:$J$54,D2_WAV!$A$5:$A$54,$A103,D2_WAV!$B$5:$B$54,"geleistete Anzahlungen und Anlagen im Bau des Sachanlagevermögens",D2_WAV!$D$5:$D$54,"&lt;=2016")</f>
        <v>0</v>
      </c>
      <c r="H103" s="104">
        <f>SUMIFS(D1_BKZ_NAKB_SoPo!$H$5:$H$54,D1_BKZ_NAKB_SoPo!$A$5:$A$54,$A103)</f>
        <v>0</v>
      </c>
      <c r="I103" s="104">
        <f>SUMIF(D_SAV!$A$5:$A$204,$A103,D_SAV!$V$5:$V$204)</f>
        <v>0</v>
      </c>
      <c r="J103" s="105">
        <f>SUMIFS(D2_WAV!$L$5:$L$54,D2_WAV!$A$5:$A$54,$A103,D2_WAV!$D$5:$D$54,"&gt;2016",D2_WAV!$D$5:$D$54,"&lt;="&amp;A_Stammdaten!$B$9)
-SUMIFS(D2_WAV!$L$5:$L$54,D2_WAV!$A$5:$A$54,$A103,D2_WAV!$B$5:$B$54,"Geschäfts- oder Firmenwert",D2_WAV!$D$5:$D$54,"&gt;2016",D2_WAV!$D$5:$D$54,"&lt;="&amp;A_Stammdaten!$B$9)
+SUMIFS(D2_WAV!$L$5:$L$54,D2_WAV!$A$5:$A$54,$A103,D2_WAV!$B$5:$B$54,"geleistete Anzahlungen und Anlagen im Bau des Sachanlagevermögens",D2_WAV!$D$5:$D$54,"&lt;=2016")</f>
        <v>0</v>
      </c>
      <c r="K103" s="104">
        <f>SUMIFS(D1_BKZ_NAKB_SoPo!$I$5:$I$54,D1_BKZ_NAKB_SoPo!$A$5:$A$54,$A103)</f>
        <v>0</v>
      </c>
      <c r="L103" s="104">
        <f t="shared" si="11"/>
        <v>0</v>
      </c>
      <c r="M103" s="49">
        <f>$L103*Listen!$H$4</f>
        <v>0</v>
      </c>
      <c r="N103" s="104">
        <f>$L103*0.4*Listen!$H$2*0.035*A_Stammdaten!E130</f>
        <v>0</v>
      </c>
      <c r="O103" s="49">
        <f t="shared" si="12"/>
        <v>0</v>
      </c>
    </row>
    <row r="104" spans="1:15" ht="15" x14ac:dyDescent="0.25">
      <c r="A104" s="102">
        <f>A_Stammdaten!A131</f>
        <v>0</v>
      </c>
      <c r="B104" s="103">
        <f>A_Stammdaten!B131</f>
        <v>0</v>
      </c>
      <c r="C104" s="49">
        <f t="shared" si="10"/>
        <v>0</v>
      </c>
      <c r="D104" s="104">
        <f>SUMIF(D_SAV!$A$5:$A$204,$A104,D_SAV!$U$5:$U$204)</f>
        <v>0</v>
      </c>
      <c r="E104" s="104">
        <f>SUMIFS(D2_WAV!$K$5:$K$54,D2_WAV!$A$5:$A$54,$A104,D2_WAV!$D$5:$D$54,"&gt;2016",D2_WAV!$D$5:$D$54,"&lt;="&amp;A_Stammdaten!$B$9)
-SUMIFS(D2_WAV!$K$5:$K$54,D2_WAV!$A$5:$A$54,$A104,D2_WAV!$B$5:$B$54,"Geschäfts- oder Firmenwert",D2_WAV!$D$5:$D$54,"&gt;2016",D2_WAV!$D$5:$D$54,"&lt;="&amp;A_Stammdaten!$B$9)</f>
        <v>0</v>
      </c>
      <c r="F104" s="104">
        <f>SUMIF(D_SAV!$A$5:$A$204,$A104,D_SAV!$T$5:$T$204)</f>
        <v>0</v>
      </c>
      <c r="G104" s="105">
        <f>SUMIFS(D2_WAV!$J$5:$J$54,D2_WAV!$A$5:$A$54,$A104,D2_WAV!$D$5:$D$54,"&gt;2016",D2_WAV!$D$5:$D$54,"&lt;="&amp;A_Stammdaten!$B$9)
-SUMIFS(D2_WAV!$J$5:$J$54,D2_WAV!$A$5:$A$54,$A104,D2_WAV!$B$5:$B$54,"Geschäfts- oder Firmenwert",D2_WAV!$D$5:$D$54,"&gt;2016",D2_WAV!$D$5:$D$54,"&lt;="&amp;A_Stammdaten!$B$9)
+SUMIFS(D2_WAV!$J$5:$J$54,D2_WAV!$A$5:$A$54,$A104,D2_WAV!$B$5:$B$54,"geleistete Anzahlungen und Anlagen im Bau des Sachanlagevermögens",D2_WAV!$D$5:$D$54,"&lt;=2016")</f>
        <v>0</v>
      </c>
      <c r="H104" s="104">
        <f>SUMIFS(D1_BKZ_NAKB_SoPo!$H$5:$H$54,D1_BKZ_NAKB_SoPo!$A$5:$A$54,$A104)</f>
        <v>0</v>
      </c>
      <c r="I104" s="104">
        <f>SUMIF(D_SAV!$A$5:$A$204,$A104,D_SAV!$V$5:$V$204)</f>
        <v>0</v>
      </c>
      <c r="J104" s="105">
        <f>SUMIFS(D2_WAV!$L$5:$L$54,D2_WAV!$A$5:$A$54,$A104,D2_WAV!$D$5:$D$54,"&gt;2016",D2_WAV!$D$5:$D$54,"&lt;="&amp;A_Stammdaten!$B$9)
-SUMIFS(D2_WAV!$L$5:$L$54,D2_WAV!$A$5:$A$54,$A104,D2_WAV!$B$5:$B$54,"Geschäfts- oder Firmenwert",D2_WAV!$D$5:$D$54,"&gt;2016",D2_WAV!$D$5:$D$54,"&lt;="&amp;A_Stammdaten!$B$9)
+SUMIFS(D2_WAV!$L$5:$L$54,D2_WAV!$A$5:$A$54,$A104,D2_WAV!$B$5:$B$54,"geleistete Anzahlungen und Anlagen im Bau des Sachanlagevermögens",D2_WAV!$D$5:$D$54,"&lt;=2016")</f>
        <v>0</v>
      </c>
      <c r="K104" s="104">
        <f>SUMIFS(D1_BKZ_NAKB_SoPo!$I$5:$I$54,D1_BKZ_NAKB_SoPo!$A$5:$A$54,$A104)</f>
        <v>0</v>
      </c>
      <c r="L104" s="104">
        <f t="shared" si="11"/>
        <v>0</v>
      </c>
      <c r="M104" s="49">
        <f>$L104*Listen!$H$4</f>
        <v>0</v>
      </c>
      <c r="N104" s="104">
        <f>$L104*0.4*Listen!$H$2*0.035*A_Stammdaten!E131</f>
        <v>0</v>
      </c>
      <c r="O104" s="49">
        <f t="shared" si="12"/>
        <v>0</v>
      </c>
    </row>
    <row r="105" spans="1:15" ht="15" x14ac:dyDescent="0.25">
      <c r="A105" s="102">
        <f>A_Stammdaten!A132</f>
        <v>0</v>
      </c>
      <c r="B105" s="103">
        <f>A_Stammdaten!B132</f>
        <v>0</v>
      </c>
      <c r="C105" s="49">
        <f t="shared" si="10"/>
        <v>0</v>
      </c>
      <c r="D105" s="104">
        <f>SUMIF(D_SAV!$A$5:$A$204,$A105,D_SAV!$U$5:$U$204)</f>
        <v>0</v>
      </c>
      <c r="E105" s="104">
        <f>SUMIFS(D2_WAV!$K$5:$K$54,D2_WAV!$A$5:$A$54,$A105,D2_WAV!$D$5:$D$54,"&gt;2016",D2_WAV!$D$5:$D$54,"&lt;="&amp;A_Stammdaten!$B$9)
-SUMIFS(D2_WAV!$K$5:$K$54,D2_WAV!$A$5:$A$54,$A105,D2_WAV!$B$5:$B$54,"Geschäfts- oder Firmenwert",D2_WAV!$D$5:$D$54,"&gt;2016",D2_WAV!$D$5:$D$54,"&lt;="&amp;A_Stammdaten!$B$9)</f>
        <v>0</v>
      </c>
      <c r="F105" s="104">
        <f>SUMIF(D_SAV!$A$5:$A$204,$A105,D_SAV!$T$5:$T$204)</f>
        <v>0</v>
      </c>
      <c r="G105" s="105">
        <f>SUMIFS(D2_WAV!$J$5:$J$54,D2_WAV!$A$5:$A$54,$A105,D2_WAV!$D$5:$D$54,"&gt;2016",D2_WAV!$D$5:$D$54,"&lt;="&amp;A_Stammdaten!$B$9)
-SUMIFS(D2_WAV!$J$5:$J$54,D2_WAV!$A$5:$A$54,$A105,D2_WAV!$B$5:$B$54,"Geschäfts- oder Firmenwert",D2_WAV!$D$5:$D$54,"&gt;2016",D2_WAV!$D$5:$D$54,"&lt;="&amp;A_Stammdaten!$B$9)
+SUMIFS(D2_WAV!$J$5:$J$54,D2_WAV!$A$5:$A$54,$A105,D2_WAV!$B$5:$B$54,"geleistete Anzahlungen und Anlagen im Bau des Sachanlagevermögens",D2_WAV!$D$5:$D$54,"&lt;=2016")</f>
        <v>0</v>
      </c>
      <c r="H105" s="104">
        <f>SUMIFS(D1_BKZ_NAKB_SoPo!$H$5:$H$54,D1_BKZ_NAKB_SoPo!$A$5:$A$54,$A105)</f>
        <v>0</v>
      </c>
      <c r="I105" s="104">
        <f>SUMIF(D_SAV!$A$5:$A$204,$A105,D_SAV!$V$5:$V$204)</f>
        <v>0</v>
      </c>
      <c r="J105" s="105">
        <f>SUMIFS(D2_WAV!$L$5:$L$54,D2_WAV!$A$5:$A$54,$A105,D2_WAV!$D$5:$D$54,"&gt;2016",D2_WAV!$D$5:$D$54,"&lt;="&amp;A_Stammdaten!$B$9)
-SUMIFS(D2_WAV!$L$5:$L$54,D2_WAV!$A$5:$A$54,$A105,D2_WAV!$B$5:$B$54,"Geschäfts- oder Firmenwert",D2_WAV!$D$5:$D$54,"&gt;2016",D2_WAV!$D$5:$D$54,"&lt;="&amp;A_Stammdaten!$B$9)
+SUMIFS(D2_WAV!$L$5:$L$54,D2_WAV!$A$5:$A$54,$A105,D2_WAV!$B$5:$B$54,"geleistete Anzahlungen und Anlagen im Bau des Sachanlagevermögens",D2_WAV!$D$5:$D$54,"&lt;=2016")</f>
        <v>0</v>
      </c>
      <c r="K105" s="104">
        <f>SUMIFS(D1_BKZ_NAKB_SoPo!$I$5:$I$54,D1_BKZ_NAKB_SoPo!$A$5:$A$54,$A105)</f>
        <v>0</v>
      </c>
      <c r="L105" s="104">
        <f t="shared" si="11"/>
        <v>0</v>
      </c>
      <c r="M105" s="49">
        <f>$L105*Listen!$H$4</f>
        <v>0</v>
      </c>
      <c r="N105" s="104">
        <f>$L105*0.4*Listen!$H$2*0.035*A_Stammdaten!E132</f>
        <v>0</v>
      </c>
      <c r="O105" s="49">
        <f t="shared" si="12"/>
        <v>0</v>
      </c>
    </row>
    <row r="106" spans="1:15" ht="15" x14ac:dyDescent="0.25">
      <c r="A106" s="102">
        <f>A_Stammdaten!A133</f>
        <v>0</v>
      </c>
      <c r="B106" s="103">
        <f>A_Stammdaten!B133</f>
        <v>0</v>
      </c>
      <c r="C106" s="49">
        <f t="shared" si="10"/>
        <v>0</v>
      </c>
      <c r="D106" s="104">
        <f>SUMIF(D_SAV!$A$5:$A$204,$A106,D_SAV!$U$5:$U$204)</f>
        <v>0</v>
      </c>
      <c r="E106" s="104">
        <f>SUMIFS(D2_WAV!$K$5:$K$54,D2_WAV!$A$5:$A$54,$A106,D2_WAV!$D$5:$D$54,"&gt;2016",D2_WAV!$D$5:$D$54,"&lt;="&amp;A_Stammdaten!$B$9)
-SUMIFS(D2_WAV!$K$5:$K$54,D2_WAV!$A$5:$A$54,$A106,D2_WAV!$B$5:$B$54,"Geschäfts- oder Firmenwert",D2_WAV!$D$5:$D$54,"&gt;2016",D2_WAV!$D$5:$D$54,"&lt;="&amp;A_Stammdaten!$B$9)</f>
        <v>0</v>
      </c>
      <c r="F106" s="104">
        <f>SUMIF(D_SAV!$A$5:$A$204,$A106,D_SAV!$T$5:$T$204)</f>
        <v>0</v>
      </c>
      <c r="G106" s="105">
        <f>SUMIFS(D2_WAV!$J$5:$J$54,D2_WAV!$A$5:$A$54,$A106,D2_WAV!$D$5:$D$54,"&gt;2016",D2_WAV!$D$5:$D$54,"&lt;="&amp;A_Stammdaten!$B$9)
-SUMIFS(D2_WAV!$J$5:$J$54,D2_WAV!$A$5:$A$54,$A106,D2_WAV!$B$5:$B$54,"Geschäfts- oder Firmenwert",D2_WAV!$D$5:$D$54,"&gt;2016",D2_WAV!$D$5:$D$54,"&lt;="&amp;A_Stammdaten!$B$9)
+SUMIFS(D2_WAV!$J$5:$J$54,D2_WAV!$A$5:$A$54,$A106,D2_WAV!$B$5:$B$54,"geleistete Anzahlungen und Anlagen im Bau des Sachanlagevermögens",D2_WAV!$D$5:$D$54,"&lt;=2016")</f>
        <v>0</v>
      </c>
      <c r="H106" s="104">
        <f>SUMIFS(D1_BKZ_NAKB_SoPo!$H$5:$H$54,D1_BKZ_NAKB_SoPo!$A$5:$A$54,$A106)</f>
        <v>0</v>
      </c>
      <c r="I106" s="104">
        <f>SUMIF(D_SAV!$A$5:$A$204,$A106,D_SAV!$V$5:$V$204)</f>
        <v>0</v>
      </c>
      <c r="J106" s="105">
        <f>SUMIFS(D2_WAV!$L$5:$L$54,D2_WAV!$A$5:$A$54,$A106,D2_WAV!$D$5:$D$54,"&gt;2016",D2_WAV!$D$5:$D$54,"&lt;="&amp;A_Stammdaten!$B$9)
-SUMIFS(D2_WAV!$L$5:$L$54,D2_WAV!$A$5:$A$54,$A106,D2_WAV!$B$5:$B$54,"Geschäfts- oder Firmenwert",D2_WAV!$D$5:$D$54,"&gt;2016",D2_WAV!$D$5:$D$54,"&lt;="&amp;A_Stammdaten!$B$9)
+SUMIFS(D2_WAV!$L$5:$L$54,D2_WAV!$A$5:$A$54,$A106,D2_WAV!$B$5:$B$54,"geleistete Anzahlungen und Anlagen im Bau des Sachanlagevermögens",D2_WAV!$D$5:$D$54,"&lt;=2016")</f>
        <v>0</v>
      </c>
      <c r="K106" s="104">
        <f>SUMIFS(D1_BKZ_NAKB_SoPo!$I$5:$I$54,D1_BKZ_NAKB_SoPo!$A$5:$A$54,$A106)</f>
        <v>0</v>
      </c>
      <c r="L106" s="104">
        <f t="shared" si="11"/>
        <v>0</v>
      </c>
      <c r="M106" s="49">
        <f>$L106*Listen!$H$4</f>
        <v>0</v>
      </c>
      <c r="N106" s="104">
        <f>$L106*0.4*Listen!$H$2*0.035*A_Stammdaten!E133</f>
        <v>0</v>
      </c>
      <c r="O106" s="49">
        <f t="shared" si="12"/>
        <v>0</v>
      </c>
    </row>
    <row r="107" spans="1:15" ht="15" x14ac:dyDescent="0.25">
      <c r="A107" s="102">
        <f>A_Stammdaten!A134</f>
        <v>0</v>
      </c>
      <c r="B107" s="103">
        <f>A_Stammdaten!B134</f>
        <v>0</v>
      </c>
      <c r="C107" s="49">
        <f t="shared" si="10"/>
        <v>0</v>
      </c>
      <c r="D107" s="104">
        <f>SUMIF(D_SAV!$A$5:$A$204,$A107,D_SAV!$U$5:$U$204)</f>
        <v>0</v>
      </c>
      <c r="E107" s="104">
        <f>SUMIFS(D2_WAV!$K$5:$K$54,D2_WAV!$A$5:$A$54,$A107,D2_WAV!$D$5:$D$54,"&gt;2016",D2_WAV!$D$5:$D$54,"&lt;="&amp;A_Stammdaten!$B$9)
-SUMIFS(D2_WAV!$K$5:$K$54,D2_WAV!$A$5:$A$54,$A107,D2_WAV!$B$5:$B$54,"Geschäfts- oder Firmenwert",D2_WAV!$D$5:$D$54,"&gt;2016",D2_WAV!$D$5:$D$54,"&lt;="&amp;A_Stammdaten!$B$9)</f>
        <v>0</v>
      </c>
      <c r="F107" s="104">
        <f>SUMIF(D_SAV!$A$5:$A$204,$A107,D_SAV!$T$5:$T$204)</f>
        <v>0</v>
      </c>
      <c r="G107" s="105">
        <f>SUMIFS(D2_WAV!$J$5:$J$54,D2_WAV!$A$5:$A$54,$A107,D2_WAV!$D$5:$D$54,"&gt;2016",D2_WAV!$D$5:$D$54,"&lt;="&amp;A_Stammdaten!$B$9)
-SUMIFS(D2_WAV!$J$5:$J$54,D2_WAV!$A$5:$A$54,$A107,D2_WAV!$B$5:$B$54,"Geschäfts- oder Firmenwert",D2_WAV!$D$5:$D$54,"&gt;2016",D2_WAV!$D$5:$D$54,"&lt;="&amp;A_Stammdaten!$B$9)
+SUMIFS(D2_WAV!$J$5:$J$54,D2_WAV!$A$5:$A$54,$A107,D2_WAV!$B$5:$B$54,"geleistete Anzahlungen und Anlagen im Bau des Sachanlagevermögens",D2_WAV!$D$5:$D$54,"&lt;=2016")</f>
        <v>0</v>
      </c>
      <c r="H107" s="104">
        <f>SUMIFS(D1_BKZ_NAKB_SoPo!$H$5:$H$54,D1_BKZ_NAKB_SoPo!$A$5:$A$54,$A107)</f>
        <v>0</v>
      </c>
      <c r="I107" s="104">
        <f>SUMIF(D_SAV!$A$5:$A$204,$A107,D_SAV!$V$5:$V$204)</f>
        <v>0</v>
      </c>
      <c r="J107" s="105">
        <f>SUMIFS(D2_WAV!$L$5:$L$54,D2_WAV!$A$5:$A$54,$A107,D2_WAV!$D$5:$D$54,"&gt;2016",D2_WAV!$D$5:$D$54,"&lt;="&amp;A_Stammdaten!$B$9)
-SUMIFS(D2_WAV!$L$5:$L$54,D2_WAV!$A$5:$A$54,$A107,D2_WAV!$B$5:$B$54,"Geschäfts- oder Firmenwert",D2_WAV!$D$5:$D$54,"&gt;2016",D2_WAV!$D$5:$D$54,"&lt;="&amp;A_Stammdaten!$B$9)
+SUMIFS(D2_WAV!$L$5:$L$54,D2_WAV!$A$5:$A$54,$A107,D2_WAV!$B$5:$B$54,"geleistete Anzahlungen und Anlagen im Bau des Sachanlagevermögens",D2_WAV!$D$5:$D$54,"&lt;=2016")</f>
        <v>0</v>
      </c>
      <c r="K107" s="104">
        <f>SUMIFS(D1_BKZ_NAKB_SoPo!$I$5:$I$54,D1_BKZ_NAKB_SoPo!$A$5:$A$54,$A107)</f>
        <v>0</v>
      </c>
      <c r="L107" s="104">
        <f t="shared" si="11"/>
        <v>0</v>
      </c>
      <c r="M107" s="49">
        <f>$L107*Listen!$H$4</f>
        <v>0</v>
      </c>
      <c r="N107" s="104">
        <f>$L107*0.4*Listen!$H$2*0.035*A_Stammdaten!E134</f>
        <v>0</v>
      </c>
      <c r="O107" s="49">
        <f t="shared" si="12"/>
        <v>0</v>
      </c>
    </row>
  </sheetData>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C8:C107 M8:O10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CC"/>
    <pageSetUpPr fitToPage="1"/>
  </sheetPr>
  <dimension ref="A1:AF205"/>
  <sheetViews>
    <sheetView showGridLines="0" showZeros="0" zoomScaleNormal="100" workbookViewId="0">
      <pane ySplit="4" topLeftCell="A5" activePane="bottomLeft" state="frozen"/>
      <selection pane="bottomLeft" activeCell="A5" sqref="A5"/>
    </sheetView>
  </sheetViews>
  <sheetFormatPr baseColWidth="10" defaultColWidth="9.140625" defaultRowHeight="15" x14ac:dyDescent="0.25"/>
  <cols>
    <col min="1" max="1" width="9.7109375" style="6" customWidth="1"/>
    <col min="2" max="2" width="49.42578125" style="6" customWidth="1"/>
    <col min="3" max="3" width="13.7109375" style="136" customWidth="1"/>
    <col min="4" max="6" width="16.7109375" style="6" customWidth="1"/>
    <col min="7" max="7" width="18.7109375" style="6" customWidth="1"/>
    <col min="8" max="9" width="15.7109375" style="6" customWidth="1"/>
    <col min="10" max="10" width="18.7109375" style="6" customWidth="1"/>
    <col min="11" max="12" width="9.7109375" style="6" customWidth="1"/>
    <col min="13" max="19" width="7.140625" style="6" customWidth="1"/>
    <col min="20" max="22" width="15.7109375" style="6" customWidth="1"/>
    <col min="23" max="29" width="9.7109375" style="6" customWidth="1"/>
    <col min="30" max="30" width="6.28515625" style="6" customWidth="1"/>
    <col min="31" max="31" width="16.42578125" style="6" customWidth="1"/>
    <col min="32" max="32" width="23.28515625" style="6" customWidth="1"/>
    <col min="33" max="33" width="16.85546875" style="6" customWidth="1"/>
    <col min="34" max="16384" width="9.140625" style="6"/>
  </cols>
  <sheetData>
    <row r="1" spans="1:32" ht="24.95" customHeight="1" x14ac:dyDescent="0.3">
      <c r="A1" s="68" t="s">
        <v>189</v>
      </c>
      <c r="C1" s="21"/>
      <c r="R1" s="11"/>
      <c r="W1" s="167"/>
      <c r="X1" s="167"/>
      <c r="Y1" s="167"/>
      <c r="Z1" s="167"/>
      <c r="AA1" s="167"/>
      <c r="AB1" s="167"/>
      <c r="AC1" s="167"/>
    </row>
    <row r="2" spans="1:32" ht="20.100000000000001" customHeight="1" x14ac:dyDescent="0.25">
      <c r="A2" s="67" t="str">
        <f>ROMAN(COLUMN())</f>
        <v>I</v>
      </c>
      <c r="B2" s="67" t="str">
        <f t="shared" ref="B2:AC2" si="0">ROMAN(COLUMN())</f>
        <v>II</v>
      </c>
      <c r="C2" s="67" t="str">
        <f t="shared" si="0"/>
        <v>III</v>
      </c>
      <c r="D2" s="67" t="str">
        <f t="shared" si="0"/>
        <v>IV</v>
      </c>
      <c r="E2" s="67" t="str">
        <f t="shared" si="0"/>
        <v>V</v>
      </c>
      <c r="F2" s="67" t="str">
        <f t="shared" si="0"/>
        <v>VI</v>
      </c>
      <c r="G2" s="67" t="str">
        <f t="shared" si="0"/>
        <v>VII</v>
      </c>
      <c r="H2" s="67" t="str">
        <f t="shared" si="0"/>
        <v>VIII</v>
      </c>
      <c r="I2" s="67" t="str">
        <f t="shared" si="0"/>
        <v>IX</v>
      </c>
      <c r="J2" s="67" t="str">
        <f t="shared" si="0"/>
        <v>X</v>
      </c>
      <c r="K2" s="67" t="str">
        <f t="shared" si="0"/>
        <v>XI</v>
      </c>
      <c r="L2" s="67" t="str">
        <f t="shared" si="0"/>
        <v>XII</v>
      </c>
      <c r="M2" s="67" t="str">
        <f t="shared" si="0"/>
        <v>XIII</v>
      </c>
      <c r="N2" s="67" t="str">
        <f t="shared" si="0"/>
        <v>XIV</v>
      </c>
      <c r="O2" s="67" t="str">
        <f t="shared" si="0"/>
        <v>XV</v>
      </c>
      <c r="P2" s="67" t="str">
        <f t="shared" si="0"/>
        <v>XVI</v>
      </c>
      <c r="Q2" s="67" t="str">
        <f t="shared" si="0"/>
        <v>XVII</v>
      </c>
      <c r="R2" s="67" t="str">
        <f t="shared" si="0"/>
        <v>XVIII</v>
      </c>
      <c r="S2" s="67" t="str">
        <f t="shared" si="0"/>
        <v>XIX</v>
      </c>
      <c r="T2" s="67" t="str">
        <f t="shared" si="0"/>
        <v>XX</v>
      </c>
      <c r="U2" s="67" t="str">
        <f t="shared" si="0"/>
        <v>XXI</v>
      </c>
      <c r="V2" s="67" t="str">
        <f t="shared" si="0"/>
        <v>XXII</v>
      </c>
      <c r="W2" s="67" t="str">
        <f t="shared" si="0"/>
        <v>XXIII</v>
      </c>
      <c r="X2" s="67" t="str">
        <f t="shared" si="0"/>
        <v>XXIV</v>
      </c>
      <c r="Y2" s="67" t="str">
        <f t="shared" si="0"/>
        <v>XXV</v>
      </c>
      <c r="Z2" s="67" t="str">
        <f t="shared" si="0"/>
        <v>XXVI</v>
      </c>
      <c r="AA2" s="67" t="str">
        <f t="shared" si="0"/>
        <v>XXVII</v>
      </c>
      <c r="AB2" s="67" t="str">
        <f t="shared" si="0"/>
        <v>XXVIII</v>
      </c>
      <c r="AC2" s="67" t="str">
        <f t="shared" si="0"/>
        <v>XXIX</v>
      </c>
    </row>
    <row r="3" spans="1:32" ht="20.100000000000001" customHeight="1" x14ac:dyDescent="0.3">
      <c r="A3" s="28" t="s">
        <v>24</v>
      </c>
      <c r="B3" s="29"/>
      <c r="C3" s="134"/>
      <c r="D3" s="28" t="s">
        <v>55</v>
      </c>
      <c r="E3" s="29"/>
      <c r="F3" s="29"/>
      <c r="G3" s="29"/>
      <c r="H3" s="29"/>
      <c r="I3" s="29"/>
      <c r="J3" s="29"/>
      <c r="K3" s="31" t="s">
        <v>13</v>
      </c>
      <c r="L3" s="32"/>
      <c r="M3" s="32"/>
      <c r="N3" s="32"/>
      <c r="O3" s="32"/>
      <c r="P3" s="32"/>
      <c r="Q3" s="32"/>
      <c r="R3" s="32"/>
      <c r="S3" s="33"/>
      <c r="T3" s="31" t="s">
        <v>44</v>
      </c>
      <c r="U3" s="32"/>
      <c r="V3" s="33"/>
      <c r="W3" s="31" t="s">
        <v>42</v>
      </c>
      <c r="X3" s="32"/>
      <c r="Y3" s="32"/>
      <c r="Z3" s="32"/>
      <c r="AA3" s="32"/>
      <c r="AB3" s="32"/>
      <c r="AC3" s="33"/>
    </row>
    <row r="4" spans="1:32" s="13" customFormat="1" ht="110.1" customHeight="1" x14ac:dyDescent="0.25">
      <c r="A4" s="153" t="s">
        <v>65</v>
      </c>
      <c r="B4" s="154" t="s">
        <v>9</v>
      </c>
      <c r="C4" s="147" t="s">
        <v>38</v>
      </c>
      <c r="D4" s="146" t="s">
        <v>237</v>
      </c>
      <c r="E4" s="147" t="s">
        <v>10</v>
      </c>
      <c r="F4" s="147" t="s">
        <v>158</v>
      </c>
      <c r="G4" s="155" t="s">
        <v>238</v>
      </c>
      <c r="H4" s="147" t="s">
        <v>143</v>
      </c>
      <c r="I4" s="147" t="s">
        <v>210</v>
      </c>
      <c r="J4" s="155" t="s">
        <v>246</v>
      </c>
      <c r="K4" s="147" t="s">
        <v>39</v>
      </c>
      <c r="L4" s="147" t="s">
        <v>59</v>
      </c>
      <c r="M4" s="147" t="s">
        <v>239</v>
      </c>
      <c r="N4" s="147" t="s">
        <v>240</v>
      </c>
      <c r="O4" s="147" t="s">
        <v>241</v>
      </c>
      <c r="P4" s="147" t="s">
        <v>242</v>
      </c>
      <c r="Q4" s="147" t="s">
        <v>243</v>
      </c>
      <c r="R4" s="147" t="s">
        <v>244</v>
      </c>
      <c r="S4" s="147" t="s">
        <v>245</v>
      </c>
      <c r="T4" s="147" t="s">
        <v>221</v>
      </c>
      <c r="U4" s="147" t="s">
        <v>222</v>
      </c>
      <c r="V4" s="147" t="s">
        <v>223</v>
      </c>
      <c r="W4" s="165" t="s">
        <v>230</v>
      </c>
      <c r="X4" s="165" t="s">
        <v>231</v>
      </c>
      <c r="Y4" s="165" t="s">
        <v>232</v>
      </c>
      <c r="Z4" s="165" t="s">
        <v>233</v>
      </c>
      <c r="AA4" s="165" t="s">
        <v>234</v>
      </c>
      <c r="AB4" s="165" t="s">
        <v>235</v>
      </c>
      <c r="AC4" s="166" t="s">
        <v>236</v>
      </c>
      <c r="AD4" s="12"/>
    </row>
    <row r="5" spans="1:32" s="15" customFormat="1" x14ac:dyDescent="0.25">
      <c r="A5" s="168"/>
      <c r="B5" s="43"/>
      <c r="C5" s="135"/>
      <c r="D5" s="45"/>
      <c r="E5" s="45"/>
      <c r="F5" s="45"/>
      <c r="G5" s="156">
        <f>D5+E5-F5</f>
        <v>0</v>
      </c>
      <c r="H5" s="43"/>
      <c r="I5" s="43"/>
      <c r="J5" s="156">
        <f>G5-H5</f>
        <v>0</v>
      </c>
      <c r="K5" s="159">
        <f>IF(ISBLANK($B5),0,VLOOKUP($B5,Listen!$A$2:$C$44,2,FALSE))</f>
        <v>0</v>
      </c>
      <c r="L5" s="159">
        <f>IF(ISBLANK($B5),0,VLOOKUP($B5,Listen!$A$2:$C$44,3,FALSE))</f>
        <v>0</v>
      </c>
      <c r="M5" s="48">
        <f>$K5</f>
        <v>0</v>
      </c>
      <c r="N5" s="48">
        <f t="shared" ref="N5:S20" si="1">M5</f>
        <v>0</v>
      </c>
      <c r="O5" s="48">
        <f t="shared" si="1"/>
        <v>0</v>
      </c>
      <c r="P5" s="48">
        <f t="shared" si="1"/>
        <v>0</v>
      </c>
      <c r="Q5" s="48">
        <f t="shared" si="1"/>
        <v>0</v>
      </c>
      <c r="R5" s="48">
        <f t="shared" si="1"/>
        <v>0</v>
      </c>
      <c r="S5" s="48">
        <f t="shared" si="1"/>
        <v>0</v>
      </c>
      <c r="T5" s="162">
        <f t="shared" ref="T5:T34" ca="1" si="2">V5+U5</f>
        <v>0</v>
      </c>
      <c r="U5" s="162">
        <f ca="1">IF(C5=A_Stammdaten!$B$9,$J5-$V5,OFFSET(V5,0,A_Stammdaten!$B$9-2017)-$V5)</f>
        <v>0</v>
      </c>
      <c r="V5" s="162">
        <f ca="1">IFERROR(OFFSET(V5,0,A_Stammdaten!$B$9-2016),0)</f>
        <v>0</v>
      </c>
      <c r="W5" s="162">
        <f t="shared" ref="W5:W36" si="3">IF(OR($C5=0,$J5=0),0,IF($C5&lt;=VALUE(W$4),$J5-$J5/M5*(VALUE(W$4)-$C5+1),0))</f>
        <v>0</v>
      </c>
      <c r="X5" s="162">
        <f t="shared" ref="X5:X36" si="4">IF(OR($C5=0,$J5=0,N5-(VALUE(X$4)-$C5)=0),0,
IF($C5&lt;VALUE(X$4),W5-W5/(N5-(VALUE(X$4)-$C5)),
IF($C5=VALUE(X$4),$J5-$J5/N5,0)))</f>
        <v>0</v>
      </c>
      <c r="Y5" s="162">
        <f t="shared" ref="Y5:Y36" si="5">IF(OR($C5=0,$J5=0,O5-(VALUE(Y$4)-$C5)=0),0,
IF($C5&lt;VALUE(Y$4),X5-X5/(O5-(VALUE(Y$4)-$C5)),
IF($C5=VALUE(Y$4),$J5-$J5/O5,0)))</f>
        <v>0</v>
      </c>
      <c r="Z5" s="162">
        <f t="shared" ref="Z5:Z36" si="6">IF(OR($C5=0,$J5=0,P5-(VALUE(Z$4)-$C5)=0),0,
IF($C5&lt;VALUE(Z$4),Y5-Y5/(P5-(VALUE(Z$4)-$C5)),
IF($C5=VALUE(Z$4),$J5-$J5/P5,0)))</f>
        <v>0</v>
      </c>
      <c r="AA5" s="162">
        <f t="shared" ref="AA5:AA36" si="7">IF(OR($C5=0,$J5=0,Q5-(VALUE(AA$4)-$C5)=0),0,
IF($C5&lt;VALUE(AA$4),Z5-Z5/(Q5-(VALUE(AA$4)-$C5)),
IF($C5=VALUE(AA$4),$J5-$J5/Q5,0)))</f>
        <v>0</v>
      </c>
      <c r="AB5" s="162">
        <f t="shared" ref="AB5:AB36" si="8">IF(OR($C5=0,$J5=0,R5-(VALUE(AB$4)-$C5)=0),0,
IF($C5&lt;VALUE(AB$4),AA5-AA5/(R5-(VALUE(AB$4)-$C5)),
IF($C5=VALUE(AB$4),$J5-$J5/R5,0)))</f>
        <v>0</v>
      </c>
      <c r="AC5" s="162">
        <f t="shared" ref="AC5:AC36" si="9">IF(OR($C5=0,$J5=0,S5-(VALUE(AC$4)-$C5)=0),0,
IF($C5&lt;VALUE(AC$4),AB5-AB5/(S5-(VALUE(AC$4)-$C5)),
IF($C5=VALUE(AC$4),$J5-$J5/S5,0)))</f>
        <v>0</v>
      </c>
      <c r="AD5" s="14"/>
      <c r="AF5" s="17"/>
    </row>
    <row r="6" spans="1:32" s="15" customFormat="1" x14ac:dyDescent="0.25">
      <c r="A6" s="145"/>
      <c r="B6" s="43"/>
      <c r="C6" s="135"/>
      <c r="D6" s="45"/>
      <c r="E6" s="45"/>
      <c r="F6" s="45"/>
      <c r="G6" s="156">
        <f t="shared" ref="G6:G69" si="10">D6+E6-F6</f>
        <v>0</v>
      </c>
      <c r="H6" s="43"/>
      <c r="I6" s="43"/>
      <c r="J6" s="156">
        <f t="shared" ref="J6:J69" si="11">G6-H6</f>
        <v>0</v>
      </c>
      <c r="K6" s="159">
        <f>IF(ISBLANK($B6),0,VLOOKUP($B6,Listen!$A$2:$C$44,2,FALSE))</f>
        <v>0</v>
      </c>
      <c r="L6" s="159">
        <f>IF(ISBLANK($B6),0,VLOOKUP($B6,Listen!$A$2:$C$44,3,FALSE))</f>
        <v>0</v>
      </c>
      <c r="M6" s="48">
        <f t="shared" ref="M6:M69" si="12">$K6</f>
        <v>0</v>
      </c>
      <c r="N6" s="48">
        <f t="shared" si="1"/>
        <v>0</v>
      </c>
      <c r="O6" s="48">
        <f t="shared" si="1"/>
        <v>0</v>
      </c>
      <c r="P6" s="48">
        <f t="shared" ref="P6" si="13">O6</f>
        <v>0</v>
      </c>
      <c r="Q6" s="48">
        <f t="shared" si="1"/>
        <v>0</v>
      </c>
      <c r="R6" s="48">
        <f t="shared" ref="R6:R69" si="14">Q6</f>
        <v>0</v>
      </c>
      <c r="S6" s="48">
        <f t="shared" ref="S6:S69" si="15">R6</f>
        <v>0</v>
      </c>
      <c r="T6" s="162">
        <f t="shared" ca="1" si="2"/>
        <v>0</v>
      </c>
      <c r="U6" s="162">
        <f ca="1">IF(C6=A_Stammdaten!$B$9,$J6-$V6,OFFSET(V6,0,A_Stammdaten!$B$9-2017)-$V6)</f>
        <v>0</v>
      </c>
      <c r="V6" s="162">
        <f ca="1">IFERROR(OFFSET(V6,0,A_Stammdaten!$B$9-2016),0)</f>
        <v>0</v>
      </c>
      <c r="W6" s="162">
        <f t="shared" si="3"/>
        <v>0</v>
      </c>
      <c r="X6" s="162">
        <f t="shared" ref="X6:X69" si="16">IF(OR($C6=0,$J6=0,N6-(VALUE(X$4)-$C6)=0),0,
IF($C6&lt;VALUE(X$4),W6-W6/(N6-(VALUE(X$4)-$C6)),
IF($C6=VALUE(X$4),$J6-$J6/N6,0)))</f>
        <v>0</v>
      </c>
      <c r="Y6" s="162">
        <f t="shared" ref="Y6:Y69" si="17">IF(OR($C6=0,$J6=0,O6-(VALUE(Y$4)-$C6)=0),0,
IF($C6&lt;VALUE(Y$4),X6-X6/(O6-(VALUE(Y$4)-$C6)),
IF($C6=VALUE(Y$4),$J6-$J6/O6,0)))</f>
        <v>0</v>
      </c>
      <c r="Z6" s="162">
        <f t="shared" ref="Z6:Z69" si="18">IF(OR($C6=0,$J6=0,P6-(VALUE(Z$4)-$C6)=0),0,
IF($C6&lt;VALUE(Z$4),Y6-Y6/(P6-(VALUE(Z$4)-$C6)),
IF($C6=VALUE(Z$4),$J6-$J6/P6,0)))</f>
        <v>0</v>
      </c>
      <c r="AA6" s="162">
        <f t="shared" ref="AA6:AA69" si="19">IF(OR($C6=0,$J6=0,Q6-(VALUE(AA$4)-$C6)=0),0,
IF($C6&lt;VALUE(AA$4),Z6-Z6/(Q6-(VALUE(AA$4)-$C6)),
IF($C6=VALUE(AA$4),$J6-$J6/Q6,0)))</f>
        <v>0</v>
      </c>
      <c r="AB6" s="162">
        <f t="shared" ref="AB6:AB69" si="20">IF(OR($C6=0,$J6=0,R6-(VALUE(AB$4)-$C6)=0),0,
IF($C6&lt;VALUE(AB$4),AA6-AA6/(R6-(VALUE(AB$4)-$C6)),
IF($C6=VALUE(AB$4),$J6-$J6/R6,0)))</f>
        <v>0</v>
      </c>
      <c r="AC6" s="162">
        <f t="shared" ref="AC6:AC69" si="21">IF(OR($C6=0,$J6=0,S6-(VALUE(AC$4)-$C6)=0),0,
IF($C6&lt;VALUE(AC$4),AB6-AB6/(S6-(VALUE(AC$4)-$C6)),
IF($C6=VALUE(AC$4),$J6-$J6/S6,0)))</f>
        <v>0</v>
      </c>
      <c r="AD6" s="14"/>
    </row>
    <row r="7" spans="1:32" s="15" customFormat="1" x14ac:dyDescent="0.25">
      <c r="A7" s="145"/>
      <c r="B7" s="43"/>
      <c r="C7" s="135"/>
      <c r="D7" s="45"/>
      <c r="E7" s="45"/>
      <c r="F7" s="45"/>
      <c r="G7" s="156">
        <f t="shared" si="10"/>
        <v>0</v>
      </c>
      <c r="H7" s="43"/>
      <c r="I7" s="43"/>
      <c r="J7" s="156">
        <f t="shared" si="11"/>
        <v>0</v>
      </c>
      <c r="K7" s="159">
        <f>IF(ISBLANK($B7),0,VLOOKUP($B7,Listen!$A$2:$C$44,2,FALSE))</f>
        <v>0</v>
      </c>
      <c r="L7" s="159">
        <f>IF(ISBLANK($B7),0,VLOOKUP($B7,Listen!$A$2:$C$44,3,FALSE))</f>
        <v>0</v>
      </c>
      <c r="M7" s="48">
        <f t="shared" si="12"/>
        <v>0</v>
      </c>
      <c r="N7" s="48">
        <f t="shared" si="1"/>
        <v>0</v>
      </c>
      <c r="O7" s="48">
        <f t="shared" si="1"/>
        <v>0</v>
      </c>
      <c r="P7" s="48">
        <f t="shared" ref="P7" si="22">O7</f>
        <v>0</v>
      </c>
      <c r="Q7" s="48">
        <f t="shared" si="1"/>
        <v>0</v>
      </c>
      <c r="R7" s="48">
        <f t="shared" si="14"/>
        <v>0</v>
      </c>
      <c r="S7" s="48">
        <f t="shared" si="15"/>
        <v>0</v>
      </c>
      <c r="T7" s="162">
        <f t="shared" ca="1" si="2"/>
        <v>0</v>
      </c>
      <c r="U7" s="162">
        <f ca="1">IF(C7=A_Stammdaten!$B$9,$J7-$V7,OFFSET(V7,0,A_Stammdaten!$B$9-2017)-$V7)</f>
        <v>0</v>
      </c>
      <c r="V7" s="162">
        <f ca="1">IFERROR(OFFSET(V7,0,A_Stammdaten!$B$9-2016),0)</f>
        <v>0</v>
      </c>
      <c r="W7" s="162">
        <f t="shared" si="3"/>
        <v>0</v>
      </c>
      <c r="X7" s="162">
        <f t="shared" si="16"/>
        <v>0</v>
      </c>
      <c r="Y7" s="162">
        <f t="shared" si="17"/>
        <v>0</v>
      </c>
      <c r="Z7" s="162">
        <f t="shared" si="18"/>
        <v>0</v>
      </c>
      <c r="AA7" s="162">
        <f t="shared" si="19"/>
        <v>0</v>
      </c>
      <c r="AB7" s="162">
        <f t="shared" si="20"/>
        <v>0</v>
      </c>
      <c r="AC7" s="162">
        <f t="shared" si="21"/>
        <v>0</v>
      </c>
      <c r="AD7" s="14"/>
    </row>
    <row r="8" spans="1:32" s="15" customFormat="1" x14ac:dyDescent="0.25">
      <c r="A8" s="145"/>
      <c r="B8" s="43"/>
      <c r="C8" s="135"/>
      <c r="D8" s="45"/>
      <c r="E8" s="45"/>
      <c r="F8" s="45"/>
      <c r="G8" s="156">
        <f t="shared" si="10"/>
        <v>0</v>
      </c>
      <c r="H8" s="43"/>
      <c r="I8" s="43"/>
      <c r="J8" s="156">
        <f t="shared" si="11"/>
        <v>0</v>
      </c>
      <c r="K8" s="159">
        <f>IF(ISBLANK($B8),0,VLOOKUP($B8,Listen!$A$2:$C$44,2,FALSE))</f>
        <v>0</v>
      </c>
      <c r="L8" s="159">
        <f>IF(ISBLANK($B8),0,VLOOKUP($B8,Listen!$A$2:$C$44,3,FALSE))</f>
        <v>0</v>
      </c>
      <c r="M8" s="48">
        <f t="shared" si="12"/>
        <v>0</v>
      </c>
      <c r="N8" s="48">
        <f t="shared" si="1"/>
        <v>0</v>
      </c>
      <c r="O8" s="48">
        <f t="shared" si="1"/>
        <v>0</v>
      </c>
      <c r="P8" s="48">
        <f t="shared" ref="P8" si="23">O8</f>
        <v>0</v>
      </c>
      <c r="Q8" s="48">
        <f t="shared" si="1"/>
        <v>0</v>
      </c>
      <c r="R8" s="48">
        <f t="shared" si="14"/>
        <v>0</v>
      </c>
      <c r="S8" s="48">
        <f t="shared" si="15"/>
        <v>0</v>
      </c>
      <c r="T8" s="162">
        <f t="shared" ca="1" si="2"/>
        <v>0</v>
      </c>
      <c r="U8" s="162">
        <f ca="1">IF(C8=A_Stammdaten!$B$9,$J8-$V8,OFFSET(V8,0,A_Stammdaten!$B$9-2017)-$V8)</f>
        <v>0</v>
      </c>
      <c r="V8" s="162">
        <f ca="1">IFERROR(OFFSET(V8,0,A_Stammdaten!$B$9-2016),0)</f>
        <v>0</v>
      </c>
      <c r="W8" s="162">
        <f t="shared" si="3"/>
        <v>0</v>
      </c>
      <c r="X8" s="162">
        <f t="shared" si="16"/>
        <v>0</v>
      </c>
      <c r="Y8" s="162">
        <f t="shared" si="17"/>
        <v>0</v>
      </c>
      <c r="Z8" s="162">
        <f t="shared" si="18"/>
        <v>0</v>
      </c>
      <c r="AA8" s="162">
        <f t="shared" si="19"/>
        <v>0</v>
      </c>
      <c r="AB8" s="162">
        <f t="shared" si="20"/>
        <v>0</v>
      </c>
      <c r="AC8" s="162">
        <f t="shared" si="21"/>
        <v>0</v>
      </c>
      <c r="AD8" s="14"/>
    </row>
    <row r="9" spans="1:32" s="15" customFormat="1" x14ac:dyDescent="0.25">
      <c r="A9" s="145"/>
      <c r="B9" s="43"/>
      <c r="C9" s="135"/>
      <c r="D9" s="45"/>
      <c r="E9" s="45"/>
      <c r="F9" s="45"/>
      <c r="G9" s="156">
        <f t="shared" si="10"/>
        <v>0</v>
      </c>
      <c r="H9" s="43"/>
      <c r="I9" s="43"/>
      <c r="J9" s="156">
        <f t="shared" si="11"/>
        <v>0</v>
      </c>
      <c r="K9" s="159">
        <f>IF(ISBLANK($B9),0,VLOOKUP($B9,Listen!$A$2:$C$44,2,FALSE))</f>
        <v>0</v>
      </c>
      <c r="L9" s="159">
        <f>IF(ISBLANK($B9),0,VLOOKUP($B9,Listen!$A$2:$C$44,3,FALSE))</f>
        <v>0</v>
      </c>
      <c r="M9" s="48">
        <f t="shared" si="12"/>
        <v>0</v>
      </c>
      <c r="N9" s="48">
        <f t="shared" si="1"/>
        <v>0</v>
      </c>
      <c r="O9" s="48">
        <f t="shared" si="1"/>
        <v>0</v>
      </c>
      <c r="P9" s="48">
        <f t="shared" ref="P9" si="24">O9</f>
        <v>0</v>
      </c>
      <c r="Q9" s="48">
        <f t="shared" si="1"/>
        <v>0</v>
      </c>
      <c r="R9" s="48">
        <f t="shared" si="14"/>
        <v>0</v>
      </c>
      <c r="S9" s="48">
        <f t="shared" si="15"/>
        <v>0</v>
      </c>
      <c r="T9" s="162">
        <f t="shared" ca="1" si="2"/>
        <v>0</v>
      </c>
      <c r="U9" s="162">
        <f ca="1">IF(C9=A_Stammdaten!$B$9,$J9-$V9,OFFSET(V9,0,A_Stammdaten!$B$9-2017)-$V9)</f>
        <v>0</v>
      </c>
      <c r="V9" s="162">
        <f ca="1">IFERROR(OFFSET(V9,0,A_Stammdaten!$B$9-2016),0)</f>
        <v>0</v>
      </c>
      <c r="W9" s="162">
        <f t="shared" si="3"/>
        <v>0</v>
      </c>
      <c r="X9" s="162">
        <f t="shared" si="16"/>
        <v>0</v>
      </c>
      <c r="Y9" s="162">
        <f t="shared" si="17"/>
        <v>0</v>
      </c>
      <c r="Z9" s="162">
        <f t="shared" si="18"/>
        <v>0</v>
      </c>
      <c r="AA9" s="162">
        <f t="shared" si="19"/>
        <v>0</v>
      </c>
      <c r="AB9" s="162">
        <f t="shared" si="20"/>
        <v>0</v>
      </c>
      <c r="AC9" s="162">
        <f t="shared" si="21"/>
        <v>0</v>
      </c>
      <c r="AD9" s="14"/>
    </row>
    <row r="10" spans="1:32" s="15" customFormat="1" x14ac:dyDescent="0.25">
      <c r="A10" s="145"/>
      <c r="B10" s="43"/>
      <c r="C10" s="135"/>
      <c r="D10" s="45"/>
      <c r="E10" s="45"/>
      <c r="F10" s="45"/>
      <c r="G10" s="156">
        <f t="shared" si="10"/>
        <v>0</v>
      </c>
      <c r="H10" s="43"/>
      <c r="I10" s="43"/>
      <c r="J10" s="156">
        <f t="shared" si="11"/>
        <v>0</v>
      </c>
      <c r="K10" s="159">
        <f>IF(ISBLANK($B10),0,VLOOKUP($B10,Listen!$A$2:$C$44,2,FALSE))</f>
        <v>0</v>
      </c>
      <c r="L10" s="159">
        <f>IF(ISBLANK($B10),0,VLOOKUP($B10,Listen!$A$2:$C$44,3,FALSE))</f>
        <v>0</v>
      </c>
      <c r="M10" s="48">
        <f t="shared" si="12"/>
        <v>0</v>
      </c>
      <c r="N10" s="48">
        <f t="shared" si="1"/>
        <v>0</v>
      </c>
      <c r="O10" s="48">
        <f t="shared" si="1"/>
        <v>0</v>
      </c>
      <c r="P10" s="48">
        <f t="shared" ref="P10" si="25">O10</f>
        <v>0</v>
      </c>
      <c r="Q10" s="48">
        <f t="shared" si="1"/>
        <v>0</v>
      </c>
      <c r="R10" s="48">
        <f t="shared" si="14"/>
        <v>0</v>
      </c>
      <c r="S10" s="48">
        <f t="shared" si="15"/>
        <v>0</v>
      </c>
      <c r="T10" s="162">
        <f t="shared" ca="1" si="2"/>
        <v>0</v>
      </c>
      <c r="U10" s="162">
        <f ca="1">IF(C10=A_Stammdaten!$B$9,$J10-$V10,OFFSET(V10,0,A_Stammdaten!$B$9-2017)-$V10)</f>
        <v>0</v>
      </c>
      <c r="V10" s="162">
        <f ca="1">IFERROR(OFFSET(V10,0,A_Stammdaten!$B$9-2016),0)</f>
        <v>0</v>
      </c>
      <c r="W10" s="162">
        <f t="shared" si="3"/>
        <v>0</v>
      </c>
      <c r="X10" s="162">
        <f t="shared" si="16"/>
        <v>0</v>
      </c>
      <c r="Y10" s="162">
        <f t="shared" si="17"/>
        <v>0</v>
      </c>
      <c r="Z10" s="162">
        <f t="shared" si="18"/>
        <v>0</v>
      </c>
      <c r="AA10" s="162">
        <f t="shared" si="19"/>
        <v>0</v>
      </c>
      <c r="AB10" s="162">
        <f t="shared" si="20"/>
        <v>0</v>
      </c>
      <c r="AC10" s="162">
        <f t="shared" si="21"/>
        <v>0</v>
      </c>
      <c r="AD10" s="14"/>
    </row>
    <row r="11" spans="1:32" s="15" customFormat="1" x14ac:dyDescent="0.25">
      <c r="A11" s="145"/>
      <c r="B11" s="43"/>
      <c r="C11" s="135"/>
      <c r="D11" s="45"/>
      <c r="E11" s="45"/>
      <c r="F11" s="45"/>
      <c r="G11" s="156">
        <f t="shared" si="10"/>
        <v>0</v>
      </c>
      <c r="H11" s="43"/>
      <c r="I11" s="43"/>
      <c r="J11" s="156">
        <f t="shared" si="11"/>
        <v>0</v>
      </c>
      <c r="K11" s="159">
        <f>IF(ISBLANK($B11),0,VLOOKUP($B11,Listen!$A$2:$C$44,2,FALSE))</f>
        <v>0</v>
      </c>
      <c r="L11" s="159">
        <f>IF(ISBLANK($B11),0,VLOOKUP($B11,Listen!$A$2:$C$44,3,FALSE))</f>
        <v>0</v>
      </c>
      <c r="M11" s="48">
        <f t="shared" si="12"/>
        <v>0</v>
      </c>
      <c r="N11" s="48">
        <f t="shared" si="1"/>
        <v>0</v>
      </c>
      <c r="O11" s="48">
        <f t="shared" si="1"/>
        <v>0</v>
      </c>
      <c r="P11" s="48">
        <f t="shared" ref="P11" si="26">O11</f>
        <v>0</v>
      </c>
      <c r="Q11" s="48">
        <f t="shared" si="1"/>
        <v>0</v>
      </c>
      <c r="R11" s="48">
        <f t="shared" si="14"/>
        <v>0</v>
      </c>
      <c r="S11" s="48">
        <f t="shared" si="15"/>
        <v>0</v>
      </c>
      <c r="T11" s="162">
        <f t="shared" ca="1" si="2"/>
        <v>0</v>
      </c>
      <c r="U11" s="162">
        <f ca="1">IF(C11=A_Stammdaten!$B$9,$J11-$V11,OFFSET(V11,0,A_Stammdaten!$B$9-2017)-$V11)</f>
        <v>0</v>
      </c>
      <c r="V11" s="162">
        <f ca="1">IFERROR(OFFSET(V11,0,A_Stammdaten!$B$9-2016),0)</f>
        <v>0</v>
      </c>
      <c r="W11" s="162">
        <f t="shared" si="3"/>
        <v>0</v>
      </c>
      <c r="X11" s="162">
        <f t="shared" si="16"/>
        <v>0</v>
      </c>
      <c r="Y11" s="162">
        <f t="shared" si="17"/>
        <v>0</v>
      </c>
      <c r="Z11" s="162">
        <f t="shared" si="18"/>
        <v>0</v>
      </c>
      <c r="AA11" s="162">
        <f t="shared" si="19"/>
        <v>0</v>
      </c>
      <c r="AB11" s="162">
        <f t="shared" si="20"/>
        <v>0</v>
      </c>
      <c r="AC11" s="162">
        <f t="shared" si="21"/>
        <v>0</v>
      </c>
      <c r="AD11" s="14"/>
    </row>
    <row r="12" spans="1:32" s="15" customFormat="1" x14ac:dyDescent="0.25">
      <c r="A12" s="145"/>
      <c r="B12" s="43"/>
      <c r="C12" s="135"/>
      <c r="D12" s="45"/>
      <c r="E12" s="45"/>
      <c r="F12" s="45"/>
      <c r="G12" s="156">
        <f t="shared" si="10"/>
        <v>0</v>
      </c>
      <c r="H12" s="43"/>
      <c r="I12" s="43"/>
      <c r="J12" s="156">
        <f t="shared" si="11"/>
        <v>0</v>
      </c>
      <c r="K12" s="159">
        <f>IF(ISBLANK($B12),0,VLOOKUP($B12,Listen!$A$2:$C$44,2,FALSE))</f>
        <v>0</v>
      </c>
      <c r="L12" s="159">
        <f>IF(ISBLANK($B12),0,VLOOKUP($B12,Listen!$A$2:$C$44,3,FALSE))</f>
        <v>0</v>
      </c>
      <c r="M12" s="48">
        <f t="shared" si="12"/>
        <v>0</v>
      </c>
      <c r="N12" s="48">
        <f t="shared" si="1"/>
        <v>0</v>
      </c>
      <c r="O12" s="48">
        <f t="shared" si="1"/>
        <v>0</v>
      </c>
      <c r="P12" s="48">
        <f t="shared" ref="P12" si="27">O12</f>
        <v>0</v>
      </c>
      <c r="Q12" s="48">
        <f t="shared" si="1"/>
        <v>0</v>
      </c>
      <c r="R12" s="48">
        <f t="shared" si="14"/>
        <v>0</v>
      </c>
      <c r="S12" s="48">
        <f t="shared" si="15"/>
        <v>0</v>
      </c>
      <c r="T12" s="162">
        <f t="shared" ca="1" si="2"/>
        <v>0</v>
      </c>
      <c r="U12" s="162">
        <f ca="1">IF(C12=A_Stammdaten!$B$9,$J12-$V12,OFFSET(V12,0,A_Stammdaten!$B$9-2017)-$V12)</f>
        <v>0</v>
      </c>
      <c r="V12" s="162">
        <f ca="1">IFERROR(OFFSET(V12,0,A_Stammdaten!$B$9-2016),0)</f>
        <v>0</v>
      </c>
      <c r="W12" s="162">
        <f t="shared" si="3"/>
        <v>0</v>
      </c>
      <c r="X12" s="162">
        <f t="shared" si="16"/>
        <v>0</v>
      </c>
      <c r="Y12" s="162">
        <f t="shared" si="17"/>
        <v>0</v>
      </c>
      <c r="Z12" s="162">
        <f t="shared" si="18"/>
        <v>0</v>
      </c>
      <c r="AA12" s="162">
        <f t="shared" si="19"/>
        <v>0</v>
      </c>
      <c r="AB12" s="162">
        <f t="shared" si="20"/>
        <v>0</v>
      </c>
      <c r="AC12" s="162">
        <f t="shared" si="21"/>
        <v>0</v>
      </c>
      <c r="AD12" s="14"/>
    </row>
    <row r="13" spans="1:32" s="15" customFormat="1" x14ac:dyDescent="0.25">
      <c r="A13" s="145"/>
      <c r="B13" s="43"/>
      <c r="C13" s="135"/>
      <c r="D13" s="45"/>
      <c r="E13" s="45"/>
      <c r="F13" s="45"/>
      <c r="G13" s="156">
        <f t="shared" si="10"/>
        <v>0</v>
      </c>
      <c r="H13" s="43"/>
      <c r="I13" s="43"/>
      <c r="J13" s="156">
        <f t="shared" si="11"/>
        <v>0</v>
      </c>
      <c r="K13" s="159">
        <f>IF(ISBLANK($B13),0,VLOOKUP($B13,Listen!$A$2:$C$44,2,FALSE))</f>
        <v>0</v>
      </c>
      <c r="L13" s="159">
        <f>IF(ISBLANK($B13),0,VLOOKUP($B13,Listen!$A$2:$C$44,3,FALSE))</f>
        <v>0</v>
      </c>
      <c r="M13" s="48">
        <f t="shared" si="12"/>
        <v>0</v>
      </c>
      <c r="N13" s="48">
        <f t="shared" si="1"/>
        <v>0</v>
      </c>
      <c r="O13" s="48">
        <f t="shared" si="1"/>
        <v>0</v>
      </c>
      <c r="P13" s="48">
        <f t="shared" ref="P13" si="28">O13</f>
        <v>0</v>
      </c>
      <c r="Q13" s="48">
        <f t="shared" si="1"/>
        <v>0</v>
      </c>
      <c r="R13" s="48">
        <f t="shared" si="14"/>
        <v>0</v>
      </c>
      <c r="S13" s="48">
        <f t="shared" si="15"/>
        <v>0</v>
      </c>
      <c r="T13" s="162">
        <f t="shared" ca="1" si="2"/>
        <v>0</v>
      </c>
      <c r="U13" s="162">
        <f ca="1">IF(C13=A_Stammdaten!$B$9,$J13-$V13,OFFSET(V13,0,A_Stammdaten!$B$9-2017)-$V13)</f>
        <v>0</v>
      </c>
      <c r="V13" s="162">
        <f ca="1">IFERROR(OFFSET(V13,0,A_Stammdaten!$B$9-2016),0)</f>
        <v>0</v>
      </c>
      <c r="W13" s="162">
        <f t="shared" si="3"/>
        <v>0</v>
      </c>
      <c r="X13" s="162">
        <f t="shared" si="16"/>
        <v>0</v>
      </c>
      <c r="Y13" s="162">
        <f t="shared" si="17"/>
        <v>0</v>
      </c>
      <c r="Z13" s="162">
        <f t="shared" si="18"/>
        <v>0</v>
      </c>
      <c r="AA13" s="162">
        <f t="shared" si="19"/>
        <v>0</v>
      </c>
      <c r="AB13" s="162">
        <f t="shared" si="20"/>
        <v>0</v>
      </c>
      <c r="AC13" s="162">
        <f t="shared" si="21"/>
        <v>0</v>
      </c>
      <c r="AD13" s="14"/>
    </row>
    <row r="14" spans="1:32" s="15" customFormat="1" x14ac:dyDescent="0.25">
      <c r="A14" s="145"/>
      <c r="B14" s="43"/>
      <c r="C14" s="135"/>
      <c r="D14" s="45"/>
      <c r="E14" s="45"/>
      <c r="F14" s="45"/>
      <c r="G14" s="156">
        <f t="shared" si="10"/>
        <v>0</v>
      </c>
      <c r="H14" s="43"/>
      <c r="I14" s="43"/>
      <c r="J14" s="156">
        <f t="shared" si="11"/>
        <v>0</v>
      </c>
      <c r="K14" s="159">
        <f>IF(ISBLANK($B14),0,VLOOKUP($B14,Listen!$A$2:$C$44,2,FALSE))</f>
        <v>0</v>
      </c>
      <c r="L14" s="159">
        <f>IF(ISBLANK($B14),0,VLOOKUP($B14,Listen!$A$2:$C$44,3,FALSE))</f>
        <v>0</v>
      </c>
      <c r="M14" s="48">
        <f t="shared" si="12"/>
        <v>0</v>
      </c>
      <c r="N14" s="48">
        <f t="shared" si="1"/>
        <v>0</v>
      </c>
      <c r="O14" s="48">
        <f t="shared" si="1"/>
        <v>0</v>
      </c>
      <c r="P14" s="48">
        <f t="shared" ref="P14" si="29">O14</f>
        <v>0</v>
      </c>
      <c r="Q14" s="48">
        <f t="shared" si="1"/>
        <v>0</v>
      </c>
      <c r="R14" s="48">
        <f t="shared" si="14"/>
        <v>0</v>
      </c>
      <c r="S14" s="48">
        <f t="shared" si="15"/>
        <v>0</v>
      </c>
      <c r="T14" s="162">
        <f t="shared" ca="1" si="2"/>
        <v>0</v>
      </c>
      <c r="U14" s="162">
        <f ca="1">IF(C14=A_Stammdaten!$B$9,$J14-$V14,OFFSET(V14,0,A_Stammdaten!$B$9-2017)-$V14)</f>
        <v>0</v>
      </c>
      <c r="V14" s="162">
        <f ca="1">IFERROR(OFFSET(V14,0,A_Stammdaten!$B$9-2016),0)</f>
        <v>0</v>
      </c>
      <c r="W14" s="162">
        <f t="shared" si="3"/>
        <v>0</v>
      </c>
      <c r="X14" s="162">
        <f t="shared" si="16"/>
        <v>0</v>
      </c>
      <c r="Y14" s="162">
        <f t="shared" si="17"/>
        <v>0</v>
      </c>
      <c r="Z14" s="162">
        <f t="shared" si="18"/>
        <v>0</v>
      </c>
      <c r="AA14" s="162">
        <f t="shared" si="19"/>
        <v>0</v>
      </c>
      <c r="AB14" s="162">
        <f t="shared" si="20"/>
        <v>0</v>
      </c>
      <c r="AC14" s="162">
        <f t="shared" si="21"/>
        <v>0</v>
      </c>
    </row>
    <row r="15" spans="1:32" s="15" customFormat="1" x14ac:dyDescent="0.25">
      <c r="A15" s="145"/>
      <c r="B15" s="43"/>
      <c r="C15" s="135"/>
      <c r="D15" s="45"/>
      <c r="E15" s="45"/>
      <c r="F15" s="45"/>
      <c r="G15" s="156">
        <f t="shared" si="10"/>
        <v>0</v>
      </c>
      <c r="H15" s="43"/>
      <c r="I15" s="43"/>
      <c r="J15" s="156">
        <f t="shared" si="11"/>
        <v>0</v>
      </c>
      <c r="K15" s="159">
        <f>IF(ISBLANK($B15),0,VLOOKUP($B15,Listen!$A$2:$C$44,2,FALSE))</f>
        <v>0</v>
      </c>
      <c r="L15" s="159">
        <f>IF(ISBLANK($B15),0,VLOOKUP($B15,Listen!$A$2:$C$44,3,FALSE))</f>
        <v>0</v>
      </c>
      <c r="M15" s="48">
        <f t="shared" si="12"/>
        <v>0</v>
      </c>
      <c r="N15" s="48">
        <f t="shared" si="1"/>
        <v>0</v>
      </c>
      <c r="O15" s="48">
        <f t="shared" si="1"/>
        <v>0</v>
      </c>
      <c r="P15" s="48">
        <f t="shared" ref="P15" si="30">O15</f>
        <v>0</v>
      </c>
      <c r="Q15" s="48">
        <f t="shared" si="1"/>
        <v>0</v>
      </c>
      <c r="R15" s="48">
        <f t="shared" si="14"/>
        <v>0</v>
      </c>
      <c r="S15" s="48">
        <f t="shared" si="15"/>
        <v>0</v>
      </c>
      <c r="T15" s="162">
        <f t="shared" ca="1" si="2"/>
        <v>0</v>
      </c>
      <c r="U15" s="162">
        <f ca="1">IF(C15=A_Stammdaten!$B$9,$J15-$V15,OFFSET(V15,0,A_Stammdaten!$B$9-2017)-$V15)</f>
        <v>0</v>
      </c>
      <c r="V15" s="162">
        <f ca="1">IFERROR(OFFSET(V15,0,A_Stammdaten!$B$9-2016),0)</f>
        <v>0</v>
      </c>
      <c r="W15" s="162">
        <f t="shared" si="3"/>
        <v>0</v>
      </c>
      <c r="X15" s="162">
        <f t="shared" si="16"/>
        <v>0</v>
      </c>
      <c r="Y15" s="162">
        <f t="shared" si="17"/>
        <v>0</v>
      </c>
      <c r="Z15" s="162">
        <f t="shared" si="18"/>
        <v>0</v>
      </c>
      <c r="AA15" s="162">
        <f t="shared" si="19"/>
        <v>0</v>
      </c>
      <c r="AB15" s="162">
        <f t="shared" si="20"/>
        <v>0</v>
      </c>
      <c r="AC15" s="162">
        <f t="shared" si="21"/>
        <v>0</v>
      </c>
    </row>
    <row r="16" spans="1:32" s="15" customFormat="1" x14ac:dyDescent="0.25">
      <c r="A16" s="145"/>
      <c r="B16" s="43"/>
      <c r="C16" s="135"/>
      <c r="D16" s="45"/>
      <c r="E16" s="45"/>
      <c r="F16" s="45"/>
      <c r="G16" s="156">
        <f t="shared" si="10"/>
        <v>0</v>
      </c>
      <c r="H16" s="43"/>
      <c r="I16" s="43"/>
      <c r="J16" s="156">
        <f t="shared" si="11"/>
        <v>0</v>
      </c>
      <c r="K16" s="159">
        <f>IF(ISBLANK($B16),0,VLOOKUP($B16,Listen!$A$2:$C$44,2,FALSE))</f>
        <v>0</v>
      </c>
      <c r="L16" s="159">
        <f>IF(ISBLANK($B16),0,VLOOKUP($B16,Listen!$A$2:$C$44,3,FALSE))</f>
        <v>0</v>
      </c>
      <c r="M16" s="48">
        <f t="shared" si="12"/>
        <v>0</v>
      </c>
      <c r="N16" s="48">
        <f t="shared" si="1"/>
        <v>0</v>
      </c>
      <c r="O16" s="48">
        <f t="shared" si="1"/>
        <v>0</v>
      </c>
      <c r="P16" s="48">
        <f t="shared" ref="P16" si="31">O16</f>
        <v>0</v>
      </c>
      <c r="Q16" s="48">
        <f t="shared" si="1"/>
        <v>0</v>
      </c>
      <c r="R16" s="48">
        <f t="shared" si="14"/>
        <v>0</v>
      </c>
      <c r="S16" s="48">
        <f t="shared" si="15"/>
        <v>0</v>
      </c>
      <c r="T16" s="162">
        <f t="shared" ca="1" si="2"/>
        <v>0</v>
      </c>
      <c r="U16" s="162">
        <f ca="1">IF(C16=A_Stammdaten!$B$9,$J16-$V16,OFFSET(V16,0,A_Stammdaten!$B$9-2017)-$V16)</f>
        <v>0</v>
      </c>
      <c r="V16" s="162">
        <f ca="1">IFERROR(OFFSET(V16,0,A_Stammdaten!$B$9-2016),0)</f>
        <v>0</v>
      </c>
      <c r="W16" s="162">
        <f t="shared" si="3"/>
        <v>0</v>
      </c>
      <c r="X16" s="162">
        <f t="shared" si="16"/>
        <v>0</v>
      </c>
      <c r="Y16" s="162">
        <f t="shared" si="17"/>
        <v>0</v>
      </c>
      <c r="Z16" s="162">
        <f t="shared" si="18"/>
        <v>0</v>
      </c>
      <c r="AA16" s="162">
        <f t="shared" si="19"/>
        <v>0</v>
      </c>
      <c r="AB16" s="162">
        <f t="shared" si="20"/>
        <v>0</v>
      </c>
      <c r="AC16" s="162">
        <f t="shared" si="21"/>
        <v>0</v>
      </c>
    </row>
    <row r="17" spans="1:29" s="15" customFormat="1" x14ac:dyDescent="0.25">
      <c r="A17" s="145"/>
      <c r="B17" s="43"/>
      <c r="C17" s="135"/>
      <c r="D17" s="45"/>
      <c r="E17" s="45"/>
      <c r="F17" s="45"/>
      <c r="G17" s="156">
        <f t="shared" si="10"/>
        <v>0</v>
      </c>
      <c r="H17" s="43"/>
      <c r="I17" s="43"/>
      <c r="J17" s="156">
        <f t="shared" si="11"/>
        <v>0</v>
      </c>
      <c r="K17" s="159">
        <f>IF(ISBLANK($B17),0,VLOOKUP($B17,Listen!$A$2:$C$44,2,FALSE))</f>
        <v>0</v>
      </c>
      <c r="L17" s="159">
        <f>IF(ISBLANK($B17),0,VLOOKUP($B17,Listen!$A$2:$C$44,3,FALSE))</f>
        <v>0</v>
      </c>
      <c r="M17" s="48">
        <f t="shared" si="12"/>
        <v>0</v>
      </c>
      <c r="N17" s="48">
        <f t="shared" si="1"/>
        <v>0</v>
      </c>
      <c r="O17" s="48">
        <f t="shared" si="1"/>
        <v>0</v>
      </c>
      <c r="P17" s="48">
        <f t="shared" ref="P17" si="32">O17</f>
        <v>0</v>
      </c>
      <c r="Q17" s="48">
        <f t="shared" si="1"/>
        <v>0</v>
      </c>
      <c r="R17" s="48">
        <f t="shared" si="14"/>
        <v>0</v>
      </c>
      <c r="S17" s="48">
        <f t="shared" si="15"/>
        <v>0</v>
      </c>
      <c r="T17" s="162">
        <f t="shared" ca="1" si="2"/>
        <v>0</v>
      </c>
      <c r="U17" s="162">
        <f ca="1">IF(C17=A_Stammdaten!$B$9,$J17-$V17,OFFSET(V17,0,A_Stammdaten!$B$9-2017)-$V17)</f>
        <v>0</v>
      </c>
      <c r="V17" s="162">
        <f ca="1">IFERROR(OFFSET(V17,0,A_Stammdaten!$B$9-2016),0)</f>
        <v>0</v>
      </c>
      <c r="W17" s="162">
        <f t="shared" si="3"/>
        <v>0</v>
      </c>
      <c r="X17" s="162">
        <f t="shared" si="16"/>
        <v>0</v>
      </c>
      <c r="Y17" s="162">
        <f t="shared" si="17"/>
        <v>0</v>
      </c>
      <c r="Z17" s="162">
        <f t="shared" si="18"/>
        <v>0</v>
      </c>
      <c r="AA17" s="162">
        <f t="shared" si="19"/>
        <v>0</v>
      </c>
      <c r="AB17" s="162">
        <f t="shared" si="20"/>
        <v>0</v>
      </c>
      <c r="AC17" s="162">
        <f t="shared" si="21"/>
        <v>0</v>
      </c>
    </row>
    <row r="18" spans="1:29" s="15" customFormat="1" x14ac:dyDescent="0.25">
      <c r="A18" s="145"/>
      <c r="B18" s="43"/>
      <c r="C18" s="135"/>
      <c r="D18" s="45"/>
      <c r="E18" s="45"/>
      <c r="F18" s="45"/>
      <c r="G18" s="156">
        <f t="shared" si="10"/>
        <v>0</v>
      </c>
      <c r="H18" s="43"/>
      <c r="I18" s="43"/>
      <c r="J18" s="156">
        <f t="shared" si="11"/>
        <v>0</v>
      </c>
      <c r="K18" s="159">
        <f>IF(ISBLANK($B18),0,VLOOKUP($B18,Listen!$A$2:$C$44,2,FALSE))</f>
        <v>0</v>
      </c>
      <c r="L18" s="159">
        <f>IF(ISBLANK($B18),0,VLOOKUP($B18,Listen!$A$2:$C$44,3,FALSE))</f>
        <v>0</v>
      </c>
      <c r="M18" s="48">
        <f t="shared" si="12"/>
        <v>0</v>
      </c>
      <c r="N18" s="48">
        <f t="shared" si="1"/>
        <v>0</v>
      </c>
      <c r="O18" s="48">
        <f t="shared" si="1"/>
        <v>0</v>
      </c>
      <c r="P18" s="48">
        <f t="shared" ref="P18" si="33">O18</f>
        <v>0</v>
      </c>
      <c r="Q18" s="48">
        <f t="shared" si="1"/>
        <v>0</v>
      </c>
      <c r="R18" s="48">
        <f t="shared" si="14"/>
        <v>0</v>
      </c>
      <c r="S18" s="48">
        <f t="shared" si="15"/>
        <v>0</v>
      </c>
      <c r="T18" s="162">
        <f t="shared" ca="1" si="2"/>
        <v>0</v>
      </c>
      <c r="U18" s="162">
        <f ca="1">IF(C18=A_Stammdaten!$B$9,$J18-$V18,OFFSET(V18,0,A_Stammdaten!$B$9-2017)-$V18)</f>
        <v>0</v>
      </c>
      <c r="V18" s="162">
        <f ca="1">IFERROR(OFFSET(V18,0,A_Stammdaten!$B$9-2016),0)</f>
        <v>0</v>
      </c>
      <c r="W18" s="162">
        <f t="shared" si="3"/>
        <v>0</v>
      </c>
      <c r="X18" s="162">
        <f t="shared" si="16"/>
        <v>0</v>
      </c>
      <c r="Y18" s="162">
        <f t="shared" si="17"/>
        <v>0</v>
      </c>
      <c r="Z18" s="162">
        <f t="shared" si="18"/>
        <v>0</v>
      </c>
      <c r="AA18" s="162">
        <f t="shared" si="19"/>
        <v>0</v>
      </c>
      <c r="AB18" s="162">
        <f t="shared" si="20"/>
        <v>0</v>
      </c>
      <c r="AC18" s="162">
        <f t="shared" si="21"/>
        <v>0</v>
      </c>
    </row>
    <row r="19" spans="1:29" s="15" customFormat="1" x14ac:dyDescent="0.25">
      <c r="A19" s="145"/>
      <c r="B19" s="43"/>
      <c r="C19" s="135"/>
      <c r="D19" s="45"/>
      <c r="E19" s="45"/>
      <c r="F19" s="45"/>
      <c r="G19" s="156">
        <f t="shared" si="10"/>
        <v>0</v>
      </c>
      <c r="H19" s="43"/>
      <c r="I19" s="43"/>
      <c r="J19" s="156">
        <f t="shared" si="11"/>
        <v>0</v>
      </c>
      <c r="K19" s="159">
        <f>IF(ISBLANK($B19),0,VLOOKUP($B19,Listen!$A$2:$C$44,2,FALSE))</f>
        <v>0</v>
      </c>
      <c r="L19" s="159">
        <f>IF(ISBLANK($B19),0,VLOOKUP($B19,Listen!$A$2:$C$44,3,FALSE))</f>
        <v>0</v>
      </c>
      <c r="M19" s="48">
        <f t="shared" si="12"/>
        <v>0</v>
      </c>
      <c r="N19" s="48">
        <f t="shared" si="1"/>
        <v>0</v>
      </c>
      <c r="O19" s="48">
        <f t="shared" si="1"/>
        <v>0</v>
      </c>
      <c r="P19" s="48">
        <f t="shared" ref="P19" si="34">O19</f>
        <v>0</v>
      </c>
      <c r="Q19" s="48">
        <f t="shared" si="1"/>
        <v>0</v>
      </c>
      <c r="R19" s="48">
        <f t="shared" si="14"/>
        <v>0</v>
      </c>
      <c r="S19" s="48">
        <f t="shared" si="15"/>
        <v>0</v>
      </c>
      <c r="T19" s="162">
        <f t="shared" ca="1" si="2"/>
        <v>0</v>
      </c>
      <c r="U19" s="162">
        <f ca="1">IF(C19=A_Stammdaten!$B$9,$J19-$V19,OFFSET(V19,0,A_Stammdaten!$B$9-2017)-$V19)</f>
        <v>0</v>
      </c>
      <c r="V19" s="162">
        <f ca="1">IFERROR(OFFSET(V19,0,A_Stammdaten!$B$9-2016),0)</f>
        <v>0</v>
      </c>
      <c r="W19" s="162">
        <f t="shared" si="3"/>
        <v>0</v>
      </c>
      <c r="X19" s="162">
        <f t="shared" si="16"/>
        <v>0</v>
      </c>
      <c r="Y19" s="162">
        <f t="shared" si="17"/>
        <v>0</v>
      </c>
      <c r="Z19" s="162">
        <f t="shared" si="18"/>
        <v>0</v>
      </c>
      <c r="AA19" s="162">
        <f t="shared" si="19"/>
        <v>0</v>
      </c>
      <c r="AB19" s="162">
        <f t="shared" si="20"/>
        <v>0</v>
      </c>
      <c r="AC19" s="162">
        <f t="shared" si="21"/>
        <v>0</v>
      </c>
    </row>
    <row r="20" spans="1:29" s="15" customFormat="1" x14ac:dyDescent="0.25">
      <c r="A20" s="145"/>
      <c r="B20" s="43"/>
      <c r="C20" s="135"/>
      <c r="D20" s="45"/>
      <c r="E20" s="45"/>
      <c r="F20" s="45"/>
      <c r="G20" s="156">
        <f t="shared" si="10"/>
        <v>0</v>
      </c>
      <c r="H20" s="43"/>
      <c r="I20" s="43"/>
      <c r="J20" s="156">
        <f t="shared" si="11"/>
        <v>0</v>
      </c>
      <c r="K20" s="159">
        <f>IF(ISBLANK($B20),0,VLOOKUP($B20,Listen!$A$2:$C$44,2,FALSE))</f>
        <v>0</v>
      </c>
      <c r="L20" s="159">
        <f>IF(ISBLANK($B20),0,VLOOKUP($B20,Listen!$A$2:$C$44,3,FALSE))</f>
        <v>0</v>
      </c>
      <c r="M20" s="48">
        <f t="shared" si="12"/>
        <v>0</v>
      </c>
      <c r="N20" s="48">
        <f t="shared" si="1"/>
        <v>0</v>
      </c>
      <c r="O20" s="48">
        <f t="shared" si="1"/>
        <v>0</v>
      </c>
      <c r="P20" s="48">
        <f t="shared" ref="P20" si="35">O20</f>
        <v>0</v>
      </c>
      <c r="Q20" s="48">
        <f t="shared" si="1"/>
        <v>0</v>
      </c>
      <c r="R20" s="48">
        <f t="shared" si="14"/>
        <v>0</v>
      </c>
      <c r="S20" s="48">
        <f t="shared" si="15"/>
        <v>0</v>
      </c>
      <c r="T20" s="162">
        <f t="shared" ca="1" si="2"/>
        <v>0</v>
      </c>
      <c r="U20" s="162">
        <f ca="1">IF(C20=A_Stammdaten!$B$9,$J20-$V20,OFFSET(V20,0,A_Stammdaten!$B$9-2017)-$V20)</f>
        <v>0</v>
      </c>
      <c r="V20" s="162">
        <f ca="1">IFERROR(OFFSET(V20,0,A_Stammdaten!$B$9-2016),0)</f>
        <v>0</v>
      </c>
      <c r="W20" s="162">
        <f t="shared" si="3"/>
        <v>0</v>
      </c>
      <c r="X20" s="162">
        <f t="shared" si="16"/>
        <v>0</v>
      </c>
      <c r="Y20" s="162">
        <f t="shared" si="17"/>
        <v>0</v>
      </c>
      <c r="Z20" s="162">
        <f t="shared" si="18"/>
        <v>0</v>
      </c>
      <c r="AA20" s="162">
        <f t="shared" si="19"/>
        <v>0</v>
      </c>
      <c r="AB20" s="162">
        <f t="shared" si="20"/>
        <v>0</v>
      </c>
      <c r="AC20" s="162">
        <f t="shared" si="21"/>
        <v>0</v>
      </c>
    </row>
    <row r="21" spans="1:29" s="15" customFormat="1" x14ac:dyDescent="0.25">
      <c r="A21" s="145"/>
      <c r="B21" s="43"/>
      <c r="C21" s="135"/>
      <c r="D21" s="45"/>
      <c r="E21" s="45"/>
      <c r="F21" s="45"/>
      <c r="G21" s="156">
        <f t="shared" si="10"/>
        <v>0</v>
      </c>
      <c r="H21" s="43"/>
      <c r="I21" s="43"/>
      <c r="J21" s="156">
        <f t="shared" si="11"/>
        <v>0</v>
      </c>
      <c r="K21" s="159">
        <f>IF(ISBLANK($B21),0,VLOOKUP($B21,Listen!$A$2:$C$44,2,FALSE))</f>
        <v>0</v>
      </c>
      <c r="L21" s="159">
        <f>IF(ISBLANK($B21),0,VLOOKUP($B21,Listen!$A$2:$C$44,3,FALSE))</f>
        <v>0</v>
      </c>
      <c r="M21" s="48">
        <f t="shared" si="12"/>
        <v>0</v>
      </c>
      <c r="N21" s="48">
        <f t="shared" ref="N21:N84" si="36">M21</f>
        <v>0</v>
      </c>
      <c r="O21" s="48">
        <f t="shared" ref="O21:O84" si="37">N21</f>
        <v>0</v>
      </c>
      <c r="P21" s="48">
        <f t="shared" ref="P21:Q36" si="38">O21</f>
        <v>0</v>
      </c>
      <c r="Q21" s="48">
        <f t="shared" si="38"/>
        <v>0</v>
      </c>
      <c r="R21" s="48">
        <f t="shared" si="14"/>
        <v>0</v>
      </c>
      <c r="S21" s="48">
        <f t="shared" si="15"/>
        <v>0</v>
      </c>
      <c r="T21" s="162">
        <f t="shared" ca="1" si="2"/>
        <v>0</v>
      </c>
      <c r="U21" s="162">
        <f ca="1">IF(C21=A_Stammdaten!$B$9,$J21-$V21,OFFSET(V21,0,A_Stammdaten!$B$9-2017)-$V21)</f>
        <v>0</v>
      </c>
      <c r="V21" s="162">
        <f ca="1">IFERROR(OFFSET(V21,0,A_Stammdaten!$B$9-2016),0)</f>
        <v>0</v>
      </c>
      <c r="W21" s="162">
        <f t="shared" si="3"/>
        <v>0</v>
      </c>
      <c r="X21" s="162">
        <f t="shared" si="16"/>
        <v>0</v>
      </c>
      <c r="Y21" s="162">
        <f t="shared" si="17"/>
        <v>0</v>
      </c>
      <c r="Z21" s="162">
        <f t="shared" si="18"/>
        <v>0</v>
      </c>
      <c r="AA21" s="162">
        <f t="shared" si="19"/>
        <v>0</v>
      </c>
      <c r="AB21" s="162">
        <f t="shared" si="20"/>
        <v>0</v>
      </c>
      <c r="AC21" s="162">
        <f t="shared" si="21"/>
        <v>0</v>
      </c>
    </row>
    <row r="22" spans="1:29" s="15" customFormat="1" x14ac:dyDescent="0.25">
      <c r="A22" s="145"/>
      <c r="B22" s="43"/>
      <c r="C22" s="135"/>
      <c r="D22" s="45"/>
      <c r="E22" s="45"/>
      <c r="F22" s="45"/>
      <c r="G22" s="156">
        <f t="shared" si="10"/>
        <v>0</v>
      </c>
      <c r="H22" s="43"/>
      <c r="I22" s="43"/>
      <c r="J22" s="156">
        <f t="shared" si="11"/>
        <v>0</v>
      </c>
      <c r="K22" s="159">
        <f>IF(ISBLANK($B22),0,VLOOKUP($B22,Listen!$A$2:$C$44,2,FALSE))</f>
        <v>0</v>
      </c>
      <c r="L22" s="159">
        <f>IF(ISBLANK($B22),0,VLOOKUP($B22,Listen!$A$2:$C$44,3,FALSE))</f>
        <v>0</v>
      </c>
      <c r="M22" s="48">
        <f t="shared" si="12"/>
        <v>0</v>
      </c>
      <c r="N22" s="48">
        <f t="shared" si="36"/>
        <v>0</v>
      </c>
      <c r="O22" s="48">
        <f t="shared" si="37"/>
        <v>0</v>
      </c>
      <c r="P22" s="48">
        <f t="shared" ref="P22" si="39">O22</f>
        <v>0</v>
      </c>
      <c r="Q22" s="48">
        <f t="shared" si="38"/>
        <v>0</v>
      </c>
      <c r="R22" s="48">
        <f t="shared" si="14"/>
        <v>0</v>
      </c>
      <c r="S22" s="48">
        <f t="shared" si="15"/>
        <v>0</v>
      </c>
      <c r="T22" s="162">
        <f t="shared" ca="1" si="2"/>
        <v>0</v>
      </c>
      <c r="U22" s="162">
        <f ca="1">IF(C22=A_Stammdaten!$B$9,$J22-$V22,OFFSET(V22,0,A_Stammdaten!$B$9-2017)-$V22)</f>
        <v>0</v>
      </c>
      <c r="V22" s="162">
        <f ca="1">IFERROR(OFFSET(V22,0,A_Stammdaten!$B$9-2016),0)</f>
        <v>0</v>
      </c>
      <c r="W22" s="162">
        <f t="shared" si="3"/>
        <v>0</v>
      </c>
      <c r="X22" s="162">
        <f t="shared" si="16"/>
        <v>0</v>
      </c>
      <c r="Y22" s="162">
        <f t="shared" si="17"/>
        <v>0</v>
      </c>
      <c r="Z22" s="162">
        <f t="shared" si="18"/>
        <v>0</v>
      </c>
      <c r="AA22" s="162">
        <f t="shared" si="19"/>
        <v>0</v>
      </c>
      <c r="AB22" s="162">
        <f t="shared" si="20"/>
        <v>0</v>
      </c>
      <c r="AC22" s="162">
        <f t="shared" si="21"/>
        <v>0</v>
      </c>
    </row>
    <row r="23" spans="1:29" s="15" customFormat="1" x14ac:dyDescent="0.25">
      <c r="A23" s="145"/>
      <c r="B23" s="43"/>
      <c r="C23" s="135"/>
      <c r="D23" s="45"/>
      <c r="E23" s="45"/>
      <c r="F23" s="45"/>
      <c r="G23" s="156">
        <f t="shared" si="10"/>
        <v>0</v>
      </c>
      <c r="H23" s="43"/>
      <c r="I23" s="43"/>
      <c r="J23" s="156">
        <f t="shared" si="11"/>
        <v>0</v>
      </c>
      <c r="K23" s="159">
        <f>IF(ISBLANK($B23),0,VLOOKUP($B23,Listen!$A$2:$C$44,2,FALSE))</f>
        <v>0</v>
      </c>
      <c r="L23" s="159">
        <f>IF(ISBLANK($B23),0,VLOOKUP($B23,Listen!$A$2:$C$44,3,FALSE))</f>
        <v>0</v>
      </c>
      <c r="M23" s="48">
        <f t="shared" si="12"/>
        <v>0</v>
      </c>
      <c r="N23" s="48">
        <f t="shared" si="36"/>
        <v>0</v>
      </c>
      <c r="O23" s="48">
        <f t="shared" si="37"/>
        <v>0</v>
      </c>
      <c r="P23" s="48">
        <f t="shared" ref="P23" si="40">O23</f>
        <v>0</v>
      </c>
      <c r="Q23" s="48">
        <f t="shared" si="38"/>
        <v>0</v>
      </c>
      <c r="R23" s="48">
        <f t="shared" si="14"/>
        <v>0</v>
      </c>
      <c r="S23" s="48">
        <f t="shared" si="15"/>
        <v>0</v>
      </c>
      <c r="T23" s="162">
        <f t="shared" ca="1" si="2"/>
        <v>0</v>
      </c>
      <c r="U23" s="162">
        <f ca="1">IF(C23=A_Stammdaten!$B$9,$J23-$V23,OFFSET(V23,0,A_Stammdaten!$B$9-2017)-$V23)</f>
        <v>0</v>
      </c>
      <c r="V23" s="162">
        <f ca="1">IFERROR(OFFSET(V23,0,A_Stammdaten!$B$9-2016),0)</f>
        <v>0</v>
      </c>
      <c r="W23" s="162">
        <f t="shared" si="3"/>
        <v>0</v>
      </c>
      <c r="X23" s="162">
        <f t="shared" si="16"/>
        <v>0</v>
      </c>
      <c r="Y23" s="162">
        <f t="shared" si="17"/>
        <v>0</v>
      </c>
      <c r="Z23" s="162">
        <f t="shared" si="18"/>
        <v>0</v>
      </c>
      <c r="AA23" s="162">
        <f t="shared" si="19"/>
        <v>0</v>
      </c>
      <c r="AB23" s="162">
        <f t="shared" si="20"/>
        <v>0</v>
      </c>
      <c r="AC23" s="162">
        <f t="shared" si="21"/>
        <v>0</v>
      </c>
    </row>
    <row r="24" spans="1:29" s="15" customFormat="1" x14ac:dyDescent="0.25">
      <c r="A24" s="145"/>
      <c r="B24" s="43"/>
      <c r="C24" s="135"/>
      <c r="D24" s="45"/>
      <c r="E24" s="45"/>
      <c r="F24" s="45"/>
      <c r="G24" s="156">
        <f t="shared" si="10"/>
        <v>0</v>
      </c>
      <c r="H24" s="43"/>
      <c r="I24" s="43"/>
      <c r="J24" s="156">
        <f t="shared" si="11"/>
        <v>0</v>
      </c>
      <c r="K24" s="159">
        <f>IF(ISBLANK($B24),0,VLOOKUP($B24,Listen!$A$2:$C$44,2,FALSE))</f>
        <v>0</v>
      </c>
      <c r="L24" s="159">
        <f>IF(ISBLANK($B24),0,VLOOKUP($B24,Listen!$A$2:$C$44,3,FALSE))</f>
        <v>0</v>
      </c>
      <c r="M24" s="48">
        <f t="shared" si="12"/>
        <v>0</v>
      </c>
      <c r="N24" s="48">
        <f t="shared" si="36"/>
        <v>0</v>
      </c>
      <c r="O24" s="48">
        <f t="shared" si="37"/>
        <v>0</v>
      </c>
      <c r="P24" s="48">
        <f t="shared" ref="P24" si="41">O24</f>
        <v>0</v>
      </c>
      <c r="Q24" s="48">
        <f t="shared" si="38"/>
        <v>0</v>
      </c>
      <c r="R24" s="48">
        <f t="shared" si="14"/>
        <v>0</v>
      </c>
      <c r="S24" s="48">
        <f t="shared" si="15"/>
        <v>0</v>
      </c>
      <c r="T24" s="162">
        <f t="shared" ca="1" si="2"/>
        <v>0</v>
      </c>
      <c r="U24" s="162">
        <f ca="1">IF(C24=A_Stammdaten!$B$9,$J24-$V24,OFFSET(V24,0,A_Stammdaten!$B$9-2017)-$V24)</f>
        <v>0</v>
      </c>
      <c r="V24" s="162">
        <f ca="1">IFERROR(OFFSET(V24,0,A_Stammdaten!$B$9-2016),0)</f>
        <v>0</v>
      </c>
      <c r="W24" s="162">
        <f t="shared" si="3"/>
        <v>0</v>
      </c>
      <c r="X24" s="162">
        <f t="shared" si="16"/>
        <v>0</v>
      </c>
      <c r="Y24" s="162">
        <f t="shared" si="17"/>
        <v>0</v>
      </c>
      <c r="Z24" s="162">
        <f t="shared" si="18"/>
        <v>0</v>
      </c>
      <c r="AA24" s="162">
        <f t="shared" si="19"/>
        <v>0</v>
      </c>
      <c r="AB24" s="162">
        <f t="shared" si="20"/>
        <v>0</v>
      </c>
      <c r="AC24" s="162">
        <f t="shared" si="21"/>
        <v>0</v>
      </c>
    </row>
    <row r="25" spans="1:29" s="15" customFormat="1" x14ac:dyDescent="0.25">
      <c r="A25" s="145"/>
      <c r="B25" s="43"/>
      <c r="C25" s="135"/>
      <c r="D25" s="45"/>
      <c r="E25" s="45"/>
      <c r="F25" s="45"/>
      <c r="G25" s="156">
        <f t="shared" si="10"/>
        <v>0</v>
      </c>
      <c r="H25" s="43"/>
      <c r="I25" s="43"/>
      <c r="J25" s="156">
        <f t="shared" si="11"/>
        <v>0</v>
      </c>
      <c r="K25" s="159">
        <f>IF(ISBLANK($B25),0,VLOOKUP($B25,Listen!$A$2:$C$44,2,FALSE))</f>
        <v>0</v>
      </c>
      <c r="L25" s="159">
        <f>IF(ISBLANK($B25),0,VLOOKUP($B25,Listen!$A$2:$C$44,3,FALSE))</f>
        <v>0</v>
      </c>
      <c r="M25" s="48">
        <f t="shared" si="12"/>
        <v>0</v>
      </c>
      <c r="N25" s="48">
        <f t="shared" si="36"/>
        <v>0</v>
      </c>
      <c r="O25" s="48">
        <f t="shared" si="37"/>
        <v>0</v>
      </c>
      <c r="P25" s="48">
        <f t="shared" ref="P25" si="42">O25</f>
        <v>0</v>
      </c>
      <c r="Q25" s="48">
        <f t="shared" si="38"/>
        <v>0</v>
      </c>
      <c r="R25" s="48">
        <f t="shared" si="14"/>
        <v>0</v>
      </c>
      <c r="S25" s="48">
        <f t="shared" si="15"/>
        <v>0</v>
      </c>
      <c r="T25" s="162">
        <f t="shared" ca="1" si="2"/>
        <v>0</v>
      </c>
      <c r="U25" s="162">
        <f ca="1">IF(C25=A_Stammdaten!$B$9,$J25-$V25,OFFSET(V25,0,A_Stammdaten!$B$9-2017)-$V25)</f>
        <v>0</v>
      </c>
      <c r="V25" s="162">
        <f ca="1">IFERROR(OFFSET(V25,0,A_Stammdaten!$B$9-2016),0)</f>
        <v>0</v>
      </c>
      <c r="W25" s="162">
        <f t="shared" si="3"/>
        <v>0</v>
      </c>
      <c r="X25" s="162">
        <f t="shared" si="16"/>
        <v>0</v>
      </c>
      <c r="Y25" s="162">
        <f t="shared" si="17"/>
        <v>0</v>
      </c>
      <c r="Z25" s="162">
        <f t="shared" si="18"/>
        <v>0</v>
      </c>
      <c r="AA25" s="162">
        <f t="shared" si="19"/>
        <v>0</v>
      </c>
      <c r="AB25" s="162">
        <f t="shared" si="20"/>
        <v>0</v>
      </c>
      <c r="AC25" s="162">
        <f t="shared" si="21"/>
        <v>0</v>
      </c>
    </row>
    <row r="26" spans="1:29" s="15" customFormat="1" x14ac:dyDescent="0.25">
      <c r="A26" s="145"/>
      <c r="B26" s="43"/>
      <c r="C26" s="135"/>
      <c r="D26" s="45"/>
      <c r="E26" s="45"/>
      <c r="F26" s="45"/>
      <c r="G26" s="156">
        <f t="shared" si="10"/>
        <v>0</v>
      </c>
      <c r="H26" s="43"/>
      <c r="I26" s="43"/>
      <c r="J26" s="156">
        <f t="shared" si="11"/>
        <v>0</v>
      </c>
      <c r="K26" s="159">
        <f>IF(ISBLANK($B26),0,VLOOKUP($B26,Listen!$A$2:$C$44,2,FALSE))</f>
        <v>0</v>
      </c>
      <c r="L26" s="159">
        <f>IF(ISBLANK($B26),0,VLOOKUP($B26,Listen!$A$2:$C$44,3,FALSE))</f>
        <v>0</v>
      </c>
      <c r="M26" s="48">
        <f t="shared" si="12"/>
        <v>0</v>
      </c>
      <c r="N26" s="48">
        <f t="shared" si="36"/>
        <v>0</v>
      </c>
      <c r="O26" s="48">
        <f t="shared" si="37"/>
        <v>0</v>
      </c>
      <c r="P26" s="48">
        <f t="shared" ref="P26" si="43">O26</f>
        <v>0</v>
      </c>
      <c r="Q26" s="48">
        <f t="shared" si="38"/>
        <v>0</v>
      </c>
      <c r="R26" s="48">
        <f t="shared" si="14"/>
        <v>0</v>
      </c>
      <c r="S26" s="48">
        <f t="shared" si="15"/>
        <v>0</v>
      </c>
      <c r="T26" s="162">
        <f t="shared" ca="1" si="2"/>
        <v>0</v>
      </c>
      <c r="U26" s="162">
        <f ca="1">IF(C26=A_Stammdaten!$B$9,$J26-$V26,OFFSET(V26,0,A_Stammdaten!$B$9-2017)-$V26)</f>
        <v>0</v>
      </c>
      <c r="V26" s="162">
        <f ca="1">IFERROR(OFFSET(V26,0,A_Stammdaten!$B$9-2016),0)</f>
        <v>0</v>
      </c>
      <c r="W26" s="162">
        <f t="shared" si="3"/>
        <v>0</v>
      </c>
      <c r="X26" s="162">
        <f t="shared" si="16"/>
        <v>0</v>
      </c>
      <c r="Y26" s="162">
        <f t="shared" si="17"/>
        <v>0</v>
      </c>
      <c r="Z26" s="162">
        <f t="shared" si="18"/>
        <v>0</v>
      </c>
      <c r="AA26" s="162">
        <f t="shared" si="19"/>
        <v>0</v>
      </c>
      <c r="AB26" s="162">
        <f t="shared" si="20"/>
        <v>0</v>
      </c>
      <c r="AC26" s="162">
        <f t="shared" si="21"/>
        <v>0</v>
      </c>
    </row>
    <row r="27" spans="1:29" s="15" customFormat="1" x14ac:dyDescent="0.25">
      <c r="A27" s="145"/>
      <c r="B27" s="43"/>
      <c r="C27" s="135"/>
      <c r="D27" s="45"/>
      <c r="E27" s="45"/>
      <c r="F27" s="45"/>
      <c r="G27" s="156">
        <f t="shared" si="10"/>
        <v>0</v>
      </c>
      <c r="H27" s="43"/>
      <c r="I27" s="43"/>
      <c r="J27" s="156">
        <f t="shared" si="11"/>
        <v>0</v>
      </c>
      <c r="K27" s="159">
        <f>IF(ISBLANK($B27),0,VLOOKUP($B27,Listen!$A$2:$C$44,2,FALSE))</f>
        <v>0</v>
      </c>
      <c r="L27" s="159">
        <f>IF(ISBLANK($B27),0,VLOOKUP($B27,Listen!$A$2:$C$44,3,FALSE))</f>
        <v>0</v>
      </c>
      <c r="M27" s="48">
        <f t="shared" si="12"/>
        <v>0</v>
      </c>
      <c r="N27" s="48">
        <f t="shared" si="36"/>
        <v>0</v>
      </c>
      <c r="O27" s="48">
        <f t="shared" si="37"/>
        <v>0</v>
      </c>
      <c r="P27" s="48">
        <f t="shared" ref="P27" si="44">O27</f>
        <v>0</v>
      </c>
      <c r="Q27" s="48">
        <f t="shared" si="38"/>
        <v>0</v>
      </c>
      <c r="R27" s="48">
        <f t="shared" si="14"/>
        <v>0</v>
      </c>
      <c r="S27" s="48">
        <f t="shared" si="15"/>
        <v>0</v>
      </c>
      <c r="T27" s="162">
        <f t="shared" ca="1" si="2"/>
        <v>0</v>
      </c>
      <c r="U27" s="162">
        <f ca="1">IF(C27=A_Stammdaten!$B$9,$J27-$V27,OFFSET(V27,0,A_Stammdaten!$B$9-2017)-$V27)</f>
        <v>0</v>
      </c>
      <c r="V27" s="162">
        <f ca="1">IFERROR(OFFSET(V27,0,A_Stammdaten!$B$9-2016),0)</f>
        <v>0</v>
      </c>
      <c r="W27" s="162">
        <f t="shared" si="3"/>
        <v>0</v>
      </c>
      <c r="X27" s="162">
        <f t="shared" si="16"/>
        <v>0</v>
      </c>
      <c r="Y27" s="162">
        <f t="shared" si="17"/>
        <v>0</v>
      </c>
      <c r="Z27" s="162">
        <f t="shared" si="18"/>
        <v>0</v>
      </c>
      <c r="AA27" s="162">
        <f t="shared" si="19"/>
        <v>0</v>
      </c>
      <c r="AB27" s="162">
        <f t="shared" si="20"/>
        <v>0</v>
      </c>
      <c r="AC27" s="162">
        <f t="shared" si="21"/>
        <v>0</v>
      </c>
    </row>
    <row r="28" spans="1:29" s="15" customFormat="1" x14ac:dyDescent="0.25">
      <c r="A28" s="145"/>
      <c r="B28" s="43"/>
      <c r="C28" s="135"/>
      <c r="D28" s="45"/>
      <c r="E28" s="45"/>
      <c r="F28" s="45"/>
      <c r="G28" s="156">
        <f t="shared" si="10"/>
        <v>0</v>
      </c>
      <c r="H28" s="43"/>
      <c r="I28" s="43"/>
      <c r="J28" s="156">
        <f t="shared" si="11"/>
        <v>0</v>
      </c>
      <c r="K28" s="159">
        <f>IF(ISBLANK($B28),0,VLOOKUP($B28,Listen!$A$2:$C$44,2,FALSE))</f>
        <v>0</v>
      </c>
      <c r="L28" s="159">
        <f>IF(ISBLANK($B28),0,VLOOKUP($B28,Listen!$A$2:$C$44,3,FALSE))</f>
        <v>0</v>
      </c>
      <c r="M28" s="48">
        <f t="shared" si="12"/>
        <v>0</v>
      </c>
      <c r="N28" s="48">
        <f t="shared" si="36"/>
        <v>0</v>
      </c>
      <c r="O28" s="48">
        <f t="shared" si="37"/>
        <v>0</v>
      </c>
      <c r="P28" s="48">
        <f t="shared" ref="P28" si="45">O28</f>
        <v>0</v>
      </c>
      <c r="Q28" s="48">
        <f t="shared" si="38"/>
        <v>0</v>
      </c>
      <c r="R28" s="48">
        <f t="shared" si="14"/>
        <v>0</v>
      </c>
      <c r="S28" s="48">
        <f t="shared" si="15"/>
        <v>0</v>
      </c>
      <c r="T28" s="162">
        <f t="shared" ca="1" si="2"/>
        <v>0</v>
      </c>
      <c r="U28" s="162">
        <f ca="1">IF(C28=A_Stammdaten!$B$9,$J28-$V28,OFFSET(V28,0,A_Stammdaten!$B$9-2017)-$V28)</f>
        <v>0</v>
      </c>
      <c r="V28" s="162">
        <f ca="1">IFERROR(OFFSET(V28,0,A_Stammdaten!$B$9-2016),0)</f>
        <v>0</v>
      </c>
      <c r="W28" s="162">
        <f t="shared" si="3"/>
        <v>0</v>
      </c>
      <c r="X28" s="162">
        <f t="shared" si="16"/>
        <v>0</v>
      </c>
      <c r="Y28" s="162">
        <f t="shared" si="17"/>
        <v>0</v>
      </c>
      <c r="Z28" s="162">
        <f t="shared" si="18"/>
        <v>0</v>
      </c>
      <c r="AA28" s="162">
        <f t="shared" si="19"/>
        <v>0</v>
      </c>
      <c r="AB28" s="162">
        <f t="shared" si="20"/>
        <v>0</v>
      </c>
      <c r="AC28" s="162">
        <f t="shared" si="21"/>
        <v>0</v>
      </c>
    </row>
    <row r="29" spans="1:29" s="15" customFormat="1" x14ac:dyDescent="0.25">
      <c r="A29" s="145"/>
      <c r="B29" s="43"/>
      <c r="C29" s="135"/>
      <c r="D29" s="45"/>
      <c r="E29" s="45"/>
      <c r="F29" s="45"/>
      <c r="G29" s="156">
        <f t="shared" si="10"/>
        <v>0</v>
      </c>
      <c r="H29" s="43"/>
      <c r="I29" s="43"/>
      <c r="J29" s="156">
        <f t="shared" si="11"/>
        <v>0</v>
      </c>
      <c r="K29" s="159">
        <f>IF(ISBLANK($B29),0,VLOOKUP($B29,Listen!$A$2:$C$44,2,FALSE))</f>
        <v>0</v>
      </c>
      <c r="L29" s="159">
        <f>IF(ISBLANK($B29),0,VLOOKUP($B29,Listen!$A$2:$C$44,3,FALSE))</f>
        <v>0</v>
      </c>
      <c r="M29" s="48">
        <f t="shared" si="12"/>
        <v>0</v>
      </c>
      <c r="N29" s="48">
        <f t="shared" si="36"/>
        <v>0</v>
      </c>
      <c r="O29" s="48">
        <f t="shared" si="37"/>
        <v>0</v>
      </c>
      <c r="P29" s="48">
        <f t="shared" ref="P29" si="46">O29</f>
        <v>0</v>
      </c>
      <c r="Q29" s="48">
        <f t="shared" si="38"/>
        <v>0</v>
      </c>
      <c r="R29" s="48">
        <f t="shared" si="14"/>
        <v>0</v>
      </c>
      <c r="S29" s="48">
        <f t="shared" si="15"/>
        <v>0</v>
      </c>
      <c r="T29" s="162">
        <f t="shared" ca="1" si="2"/>
        <v>0</v>
      </c>
      <c r="U29" s="162">
        <f ca="1">IF(C29=A_Stammdaten!$B$9,$J29-$V29,OFFSET(V29,0,A_Stammdaten!$B$9-2017)-$V29)</f>
        <v>0</v>
      </c>
      <c r="V29" s="162">
        <f ca="1">IFERROR(OFFSET(V29,0,A_Stammdaten!$B$9-2016),0)</f>
        <v>0</v>
      </c>
      <c r="W29" s="162">
        <f t="shared" si="3"/>
        <v>0</v>
      </c>
      <c r="X29" s="162">
        <f t="shared" si="16"/>
        <v>0</v>
      </c>
      <c r="Y29" s="162">
        <f t="shared" si="17"/>
        <v>0</v>
      </c>
      <c r="Z29" s="162">
        <f t="shared" si="18"/>
        <v>0</v>
      </c>
      <c r="AA29" s="162">
        <f t="shared" si="19"/>
        <v>0</v>
      </c>
      <c r="AB29" s="162">
        <f t="shared" si="20"/>
        <v>0</v>
      </c>
      <c r="AC29" s="162">
        <f t="shared" si="21"/>
        <v>0</v>
      </c>
    </row>
    <row r="30" spans="1:29" s="15" customFormat="1" x14ac:dyDescent="0.25">
      <c r="A30" s="145"/>
      <c r="B30" s="43"/>
      <c r="C30" s="135"/>
      <c r="D30" s="45"/>
      <c r="E30" s="45"/>
      <c r="F30" s="45"/>
      <c r="G30" s="156">
        <f t="shared" si="10"/>
        <v>0</v>
      </c>
      <c r="H30" s="43"/>
      <c r="I30" s="43"/>
      <c r="J30" s="156">
        <f t="shared" si="11"/>
        <v>0</v>
      </c>
      <c r="K30" s="159">
        <f>IF(ISBLANK($B30),0,VLOOKUP($B30,Listen!$A$2:$C$44,2,FALSE))</f>
        <v>0</v>
      </c>
      <c r="L30" s="159">
        <f>IF(ISBLANK($B30),0,VLOOKUP($B30,Listen!$A$2:$C$44,3,FALSE))</f>
        <v>0</v>
      </c>
      <c r="M30" s="48">
        <f t="shared" si="12"/>
        <v>0</v>
      </c>
      <c r="N30" s="48">
        <f t="shared" si="36"/>
        <v>0</v>
      </c>
      <c r="O30" s="48">
        <f t="shared" si="37"/>
        <v>0</v>
      </c>
      <c r="P30" s="48">
        <f t="shared" ref="P30" si="47">O30</f>
        <v>0</v>
      </c>
      <c r="Q30" s="48">
        <f t="shared" si="38"/>
        <v>0</v>
      </c>
      <c r="R30" s="48">
        <f t="shared" si="14"/>
        <v>0</v>
      </c>
      <c r="S30" s="48">
        <f t="shared" si="15"/>
        <v>0</v>
      </c>
      <c r="T30" s="162">
        <f t="shared" ca="1" si="2"/>
        <v>0</v>
      </c>
      <c r="U30" s="162">
        <f ca="1">IF(C30=A_Stammdaten!$B$9,$J30-$V30,OFFSET(V30,0,A_Stammdaten!$B$9-2017)-$V30)</f>
        <v>0</v>
      </c>
      <c r="V30" s="162">
        <f ca="1">IFERROR(OFFSET(V30,0,A_Stammdaten!$B$9-2016),0)</f>
        <v>0</v>
      </c>
      <c r="W30" s="162">
        <f t="shared" si="3"/>
        <v>0</v>
      </c>
      <c r="X30" s="162">
        <f t="shared" si="16"/>
        <v>0</v>
      </c>
      <c r="Y30" s="162">
        <f t="shared" si="17"/>
        <v>0</v>
      </c>
      <c r="Z30" s="162">
        <f t="shared" si="18"/>
        <v>0</v>
      </c>
      <c r="AA30" s="162">
        <f t="shared" si="19"/>
        <v>0</v>
      </c>
      <c r="AB30" s="162">
        <f t="shared" si="20"/>
        <v>0</v>
      </c>
      <c r="AC30" s="162">
        <f t="shared" si="21"/>
        <v>0</v>
      </c>
    </row>
    <row r="31" spans="1:29" s="15" customFormat="1" x14ac:dyDescent="0.25">
      <c r="A31" s="145"/>
      <c r="B31" s="43"/>
      <c r="C31" s="135"/>
      <c r="D31" s="45"/>
      <c r="E31" s="45"/>
      <c r="F31" s="45"/>
      <c r="G31" s="156">
        <f t="shared" si="10"/>
        <v>0</v>
      </c>
      <c r="H31" s="43"/>
      <c r="I31" s="43"/>
      <c r="J31" s="156">
        <f t="shared" si="11"/>
        <v>0</v>
      </c>
      <c r="K31" s="159">
        <f>IF(ISBLANK($B31),0,VLOOKUP($B31,Listen!$A$2:$C$44,2,FALSE))</f>
        <v>0</v>
      </c>
      <c r="L31" s="159">
        <f>IF(ISBLANK($B31),0,VLOOKUP($B31,Listen!$A$2:$C$44,3,FALSE))</f>
        <v>0</v>
      </c>
      <c r="M31" s="48">
        <f t="shared" si="12"/>
        <v>0</v>
      </c>
      <c r="N31" s="48">
        <f t="shared" si="36"/>
        <v>0</v>
      </c>
      <c r="O31" s="48">
        <f t="shared" si="37"/>
        <v>0</v>
      </c>
      <c r="P31" s="48">
        <f t="shared" ref="P31" si="48">O31</f>
        <v>0</v>
      </c>
      <c r="Q31" s="48">
        <f t="shared" si="38"/>
        <v>0</v>
      </c>
      <c r="R31" s="48">
        <f t="shared" si="14"/>
        <v>0</v>
      </c>
      <c r="S31" s="48">
        <f t="shared" si="15"/>
        <v>0</v>
      </c>
      <c r="T31" s="162">
        <f t="shared" ca="1" si="2"/>
        <v>0</v>
      </c>
      <c r="U31" s="162">
        <f ca="1">IF(C31=A_Stammdaten!$B$9,$J31-$V31,OFFSET(V31,0,A_Stammdaten!$B$9-2017)-$V31)</f>
        <v>0</v>
      </c>
      <c r="V31" s="162">
        <f ca="1">IFERROR(OFFSET(V31,0,A_Stammdaten!$B$9-2016),0)</f>
        <v>0</v>
      </c>
      <c r="W31" s="162">
        <f t="shared" si="3"/>
        <v>0</v>
      </c>
      <c r="X31" s="162">
        <f t="shared" si="16"/>
        <v>0</v>
      </c>
      <c r="Y31" s="162">
        <f t="shared" si="17"/>
        <v>0</v>
      </c>
      <c r="Z31" s="162">
        <f t="shared" si="18"/>
        <v>0</v>
      </c>
      <c r="AA31" s="162">
        <f t="shared" si="19"/>
        <v>0</v>
      </c>
      <c r="AB31" s="162">
        <f t="shared" si="20"/>
        <v>0</v>
      </c>
      <c r="AC31" s="162">
        <f t="shared" si="21"/>
        <v>0</v>
      </c>
    </row>
    <row r="32" spans="1:29" s="15" customFormat="1" x14ac:dyDescent="0.25">
      <c r="A32" s="145"/>
      <c r="B32" s="43"/>
      <c r="C32" s="135"/>
      <c r="D32" s="45"/>
      <c r="E32" s="45"/>
      <c r="F32" s="45"/>
      <c r="G32" s="156">
        <f t="shared" si="10"/>
        <v>0</v>
      </c>
      <c r="H32" s="43"/>
      <c r="I32" s="43"/>
      <c r="J32" s="156">
        <f t="shared" si="11"/>
        <v>0</v>
      </c>
      <c r="K32" s="159">
        <f>IF(ISBLANK($B32),0,VLOOKUP($B32,Listen!$A$2:$C$44,2,FALSE))</f>
        <v>0</v>
      </c>
      <c r="L32" s="159">
        <f>IF(ISBLANK($B32),0,VLOOKUP($B32,Listen!$A$2:$C$44,3,FALSE))</f>
        <v>0</v>
      </c>
      <c r="M32" s="48">
        <f t="shared" si="12"/>
        <v>0</v>
      </c>
      <c r="N32" s="48">
        <f t="shared" si="36"/>
        <v>0</v>
      </c>
      <c r="O32" s="48">
        <f t="shared" si="37"/>
        <v>0</v>
      </c>
      <c r="P32" s="48">
        <f t="shared" ref="P32" si="49">O32</f>
        <v>0</v>
      </c>
      <c r="Q32" s="48">
        <f t="shared" si="38"/>
        <v>0</v>
      </c>
      <c r="R32" s="48">
        <f t="shared" si="14"/>
        <v>0</v>
      </c>
      <c r="S32" s="48">
        <f t="shared" si="15"/>
        <v>0</v>
      </c>
      <c r="T32" s="162">
        <f t="shared" ca="1" si="2"/>
        <v>0</v>
      </c>
      <c r="U32" s="162">
        <f ca="1">IF(C32=A_Stammdaten!$B$9,$J32-$V32,OFFSET(V32,0,A_Stammdaten!$B$9-2017)-$V32)</f>
        <v>0</v>
      </c>
      <c r="V32" s="162">
        <f ca="1">IFERROR(OFFSET(V32,0,A_Stammdaten!$B$9-2016),0)</f>
        <v>0</v>
      </c>
      <c r="W32" s="162">
        <f t="shared" si="3"/>
        <v>0</v>
      </c>
      <c r="X32" s="162">
        <f t="shared" si="16"/>
        <v>0</v>
      </c>
      <c r="Y32" s="162">
        <f t="shared" si="17"/>
        <v>0</v>
      </c>
      <c r="Z32" s="162">
        <f t="shared" si="18"/>
        <v>0</v>
      </c>
      <c r="AA32" s="162">
        <f t="shared" si="19"/>
        <v>0</v>
      </c>
      <c r="AB32" s="162">
        <f t="shared" si="20"/>
        <v>0</v>
      </c>
      <c r="AC32" s="162">
        <f t="shared" si="21"/>
        <v>0</v>
      </c>
    </row>
    <row r="33" spans="1:29" s="15" customFormat="1" x14ac:dyDescent="0.25">
      <c r="A33" s="145"/>
      <c r="B33" s="43"/>
      <c r="C33" s="135"/>
      <c r="D33" s="45"/>
      <c r="E33" s="45"/>
      <c r="F33" s="45"/>
      <c r="G33" s="156">
        <f t="shared" si="10"/>
        <v>0</v>
      </c>
      <c r="H33" s="43"/>
      <c r="I33" s="43"/>
      <c r="J33" s="156">
        <f t="shared" si="11"/>
        <v>0</v>
      </c>
      <c r="K33" s="159">
        <f>IF(ISBLANK($B33),0,VLOOKUP($B33,Listen!$A$2:$C$44,2,FALSE))</f>
        <v>0</v>
      </c>
      <c r="L33" s="159">
        <f>IF(ISBLANK($B33),0,VLOOKUP($B33,Listen!$A$2:$C$44,3,FALSE))</f>
        <v>0</v>
      </c>
      <c r="M33" s="48">
        <f t="shared" si="12"/>
        <v>0</v>
      </c>
      <c r="N33" s="48">
        <f t="shared" si="36"/>
        <v>0</v>
      </c>
      <c r="O33" s="48">
        <f t="shared" si="37"/>
        <v>0</v>
      </c>
      <c r="P33" s="48">
        <f t="shared" ref="P33" si="50">O33</f>
        <v>0</v>
      </c>
      <c r="Q33" s="48">
        <f t="shared" si="38"/>
        <v>0</v>
      </c>
      <c r="R33" s="48">
        <f t="shared" si="14"/>
        <v>0</v>
      </c>
      <c r="S33" s="48">
        <f t="shared" si="15"/>
        <v>0</v>
      </c>
      <c r="T33" s="162">
        <f t="shared" ca="1" si="2"/>
        <v>0</v>
      </c>
      <c r="U33" s="162">
        <f ca="1">IF(C33=A_Stammdaten!$B$9,$J33-$V33,OFFSET(V33,0,A_Stammdaten!$B$9-2017)-$V33)</f>
        <v>0</v>
      </c>
      <c r="V33" s="162">
        <f ca="1">IFERROR(OFFSET(V33,0,A_Stammdaten!$B$9-2016),0)</f>
        <v>0</v>
      </c>
      <c r="W33" s="162">
        <f t="shared" si="3"/>
        <v>0</v>
      </c>
      <c r="X33" s="162">
        <f t="shared" si="16"/>
        <v>0</v>
      </c>
      <c r="Y33" s="162">
        <f t="shared" si="17"/>
        <v>0</v>
      </c>
      <c r="Z33" s="162">
        <f t="shared" si="18"/>
        <v>0</v>
      </c>
      <c r="AA33" s="162">
        <f t="shared" si="19"/>
        <v>0</v>
      </c>
      <c r="AB33" s="162">
        <f t="shared" si="20"/>
        <v>0</v>
      </c>
      <c r="AC33" s="162">
        <f t="shared" si="21"/>
        <v>0</v>
      </c>
    </row>
    <row r="34" spans="1:29" s="15" customFormat="1" x14ac:dyDescent="0.25">
      <c r="A34" s="145"/>
      <c r="B34" s="43"/>
      <c r="C34" s="135"/>
      <c r="D34" s="45"/>
      <c r="E34" s="45"/>
      <c r="F34" s="45"/>
      <c r="G34" s="156">
        <f t="shared" si="10"/>
        <v>0</v>
      </c>
      <c r="H34" s="43"/>
      <c r="I34" s="43"/>
      <c r="J34" s="156">
        <f t="shared" si="11"/>
        <v>0</v>
      </c>
      <c r="K34" s="159">
        <f>IF(ISBLANK($B34),0,VLOOKUP($B34,Listen!$A$2:$C$44,2,FALSE))</f>
        <v>0</v>
      </c>
      <c r="L34" s="159">
        <f>IF(ISBLANK($B34),0,VLOOKUP($B34,Listen!$A$2:$C$44,3,FALSE))</f>
        <v>0</v>
      </c>
      <c r="M34" s="48">
        <f t="shared" si="12"/>
        <v>0</v>
      </c>
      <c r="N34" s="48">
        <f t="shared" si="36"/>
        <v>0</v>
      </c>
      <c r="O34" s="48">
        <f t="shared" si="37"/>
        <v>0</v>
      </c>
      <c r="P34" s="48">
        <f t="shared" ref="P34" si="51">O34</f>
        <v>0</v>
      </c>
      <c r="Q34" s="48">
        <f t="shared" si="38"/>
        <v>0</v>
      </c>
      <c r="R34" s="48">
        <f t="shared" si="14"/>
        <v>0</v>
      </c>
      <c r="S34" s="48">
        <f t="shared" si="15"/>
        <v>0</v>
      </c>
      <c r="T34" s="162">
        <f t="shared" ca="1" si="2"/>
        <v>0</v>
      </c>
      <c r="U34" s="162">
        <f ca="1">IF(C34=A_Stammdaten!$B$9,$J34-$V34,OFFSET(V34,0,A_Stammdaten!$B$9-2017)-$V34)</f>
        <v>0</v>
      </c>
      <c r="V34" s="162">
        <f ca="1">IFERROR(OFFSET(V34,0,A_Stammdaten!$B$9-2016),0)</f>
        <v>0</v>
      </c>
      <c r="W34" s="162">
        <f t="shared" si="3"/>
        <v>0</v>
      </c>
      <c r="X34" s="162">
        <f t="shared" si="16"/>
        <v>0</v>
      </c>
      <c r="Y34" s="162">
        <f t="shared" si="17"/>
        <v>0</v>
      </c>
      <c r="Z34" s="162">
        <f t="shared" si="18"/>
        <v>0</v>
      </c>
      <c r="AA34" s="162">
        <f t="shared" si="19"/>
        <v>0</v>
      </c>
      <c r="AB34" s="162">
        <f t="shared" si="20"/>
        <v>0</v>
      </c>
      <c r="AC34" s="162">
        <f t="shared" si="21"/>
        <v>0</v>
      </c>
    </row>
    <row r="35" spans="1:29" s="15" customFormat="1" x14ac:dyDescent="0.25">
      <c r="A35" s="145"/>
      <c r="B35" s="43"/>
      <c r="C35" s="135"/>
      <c r="D35" s="45"/>
      <c r="E35" s="45"/>
      <c r="F35" s="45"/>
      <c r="G35" s="156">
        <f t="shared" si="10"/>
        <v>0</v>
      </c>
      <c r="H35" s="43"/>
      <c r="I35" s="43"/>
      <c r="J35" s="156">
        <f t="shared" si="11"/>
        <v>0</v>
      </c>
      <c r="K35" s="159">
        <f>IF(ISBLANK($B35),0,VLOOKUP($B35,Listen!$A$2:$C$44,2,FALSE))</f>
        <v>0</v>
      </c>
      <c r="L35" s="159">
        <f>IF(ISBLANK($B35),0,VLOOKUP($B35,Listen!$A$2:$C$44,3,FALSE))</f>
        <v>0</v>
      </c>
      <c r="M35" s="48">
        <f t="shared" si="12"/>
        <v>0</v>
      </c>
      <c r="N35" s="48">
        <f t="shared" si="36"/>
        <v>0</v>
      </c>
      <c r="O35" s="48">
        <f t="shared" si="37"/>
        <v>0</v>
      </c>
      <c r="P35" s="48">
        <f t="shared" ref="P35" si="52">O35</f>
        <v>0</v>
      </c>
      <c r="Q35" s="48">
        <f t="shared" si="38"/>
        <v>0</v>
      </c>
      <c r="R35" s="48">
        <f t="shared" si="14"/>
        <v>0</v>
      </c>
      <c r="S35" s="48">
        <f t="shared" si="15"/>
        <v>0</v>
      </c>
      <c r="T35" s="162">
        <f t="shared" ref="T35:T98" ca="1" si="53">V35+U35</f>
        <v>0</v>
      </c>
      <c r="U35" s="162">
        <f ca="1">IF(C35=A_Stammdaten!$B$9,$J35-$V35,OFFSET(V35,0,A_Stammdaten!$B$9-2017)-$V35)</f>
        <v>0</v>
      </c>
      <c r="V35" s="162">
        <f ca="1">IFERROR(OFFSET(V35,0,A_Stammdaten!$B$9-2016),0)</f>
        <v>0</v>
      </c>
      <c r="W35" s="162">
        <f t="shared" si="3"/>
        <v>0</v>
      </c>
      <c r="X35" s="162">
        <f t="shared" si="16"/>
        <v>0</v>
      </c>
      <c r="Y35" s="162">
        <f t="shared" si="17"/>
        <v>0</v>
      </c>
      <c r="Z35" s="162">
        <f t="shared" si="18"/>
        <v>0</v>
      </c>
      <c r="AA35" s="162">
        <f t="shared" si="19"/>
        <v>0</v>
      </c>
      <c r="AB35" s="162">
        <f t="shared" si="20"/>
        <v>0</v>
      </c>
      <c r="AC35" s="162">
        <f t="shared" si="21"/>
        <v>0</v>
      </c>
    </row>
    <row r="36" spans="1:29" s="15" customFormat="1" x14ac:dyDescent="0.25">
      <c r="A36" s="145"/>
      <c r="B36" s="43"/>
      <c r="C36" s="135"/>
      <c r="D36" s="45"/>
      <c r="E36" s="45"/>
      <c r="F36" s="45"/>
      <c r="G36" s="156">
        <f t="shared" si="10"/>
        <v>0</v>
      </c>
      <c r="H36" s="43"/>
      <c r="I36" s="43"/>
      <c r="J36" s="156">
        <f t="shared" si="11"/>
        <v>0</v>
      </c>
      <c r="K36" s="159">
        <f>IF(ISBLANK($B36),0,VLOOKUP($B36,Listen!$A$2:$C$44,2,FALSE))</f>
        <v>0</v>
      </c>
      <c r="L36" s="159">
        <f>IF(ISBLANK($B36),0,VLOOKUP($B36,Listen!$A$2:$C$44,3,FALSE))</f>
        <v>0</v>
      </c>
      <c r="M36" s="48">
        <f t="shared" si="12"/>
        <v>0</v>
      </c>
      <c r="N36" s="48">
        <f t="shared" si="36"/>
        <v>0</v>
      </c>
      <c r="O36" s="48">
        <f t="shared" si="37"/>
        <v>0</v>
      </c>
      <c r="P36" s="48">
        <f t="shared" ref="P36" si="54">O36</f>
        <v>0</v>
      </c>
      <c r="Q36" s="48">
        <f t="shared" si="38"/>
        <v>0</v>
      </c>
      <c r="R36" s="48">
        <f t="shared" si="14"/>
        <v>0</v>
      </c>
      <c r="S36" s="48">
        <f t="shared" si="15"/>
        <v>0</v>
      </c>
      <c r="T36" s="162">
        <f t="shared" ca="1" si="53"/>
        <v>0</v>
      </c>
      <c r="U36" s="162">
        <f ca="1">IF(C36=A_Stammdaten!$B$9,$J36-$V36,OFFSET(V36,0,A_Stammdaten!$B$9-2017)-$V36)</f>
        <v>0</v>
      </c>
      <c r="V36" s="162">
        <f ca="1">IFERROR(OFFSET(V36,0,A_Stammdaten!$B$9-2016),0)</f>
        <v>0</v>
      </c>
      <c r="W36" s="162">
        <f t="shared" si="3"/>
        <v>0</v>
      </c>
      <c r="X36" s="162">
        <f t="shared" si="16"/>
        <v>0</v>
      </c>
      <c r="Y36" s="162">
        <f t="shared" si="17"/>
        <v>0</v>
      </c>
      <c r="Z36" s="162">
        <f t="shared" si="18"/>
        <v>0</v>
      </c>
      <c r="AA36" s="162">
        <f t="shared" si="19"/>
        <v>0</v>
      </c>
      <c r="AB36" s="162">
        <f t="shared" si="20"/>
        <v>0</v>
      </c>
      <c r="AC36" s="162">
        <f t="shared" si="21"/>
        <v>0</v>
      </c>
    </row>
    <row r="37" spans="1:29" s="15" customFormat="1" x14ac:dyDescent="0.25">
      <c r="A37" s="145"/>
      <c r="B37" s="43"/>
      <c r="C37" s="135"/>
      <c r="D37" s="45"/>
      <c r="E37" s="45"/>
      <c r="F37" s="45"/>
      <c r="G37" s="156">
        <f t="shared" si="10"/>
        <v>0</v>
      </c>
      <c r="H37" s="43"/>
      <c r="I37" s="43"/>
      <c r="J37" s="156">
        <f t="shared" si="11"/>
        <v>0</v>
      </c>
      <c r="K37" s="159">
        <f>IF(ISBLANK($B37),0,VLOOKUP($B37,Listen!$A$2:$C$44,2,FALSE))</f>
        <v>0</v>
      </c>
      <c r="L37" s="159">
        <f>IF(ISBLANK($B37),0,VLOOKUP($B37,Listen!$A$2:$C$44,3,FALSE))</f>
        <v>0</v>
      </c>
      <c r="M37" s="48">
        <f t="shared" si="12"/>
        <v>0</v>
      </c>
      <c r="N37" s="48">
        <f t="shared" si="36"/>
        <v>0</v>
      </c>
      <c r="O37" s="48">
        <f t="shared" si="37"/>
        <v>0</v>
      </c>
      <c r="P37" s="48">
        <f t="shared" ref="P37:Q52" si="55">O37</f>
        <v>0</v>
      </c>
      <c r="Q37" s="48">
        <f t="shared" si="55"/>
        <v>0</v>
      </c>
      <c r="R37" s="48">
        <f t="shared" si="14"/>
        <v>0</v>
      </c>
      <c r="S37" s="48">
        <f t="shared" si="15"/>
        <v>0</v>
      </c>
      <c r="T37" s="162">
        <f t="shared" ca="1" si="53"/>
        <v>0</v>
      </c>
      <c r="U37" s="162">
        <f ca="1">IF(C37=A_Stammdaten!$B$9,$J37-$V37,OFFSET(V37,0,A_Stammdaten!$B$9-2017)-$V37)</f>
        <v>0</v>
      </c>
      <c r="V37" s="162">
        <f ca="1">IFERROR(OFFSET(V37,0,A_Stammdaten!$B$9-2016),0)</f>
        <v>0</v>
      </c>
      <c r="W37" s="162">
        <f t="shared" ref="W37:W68" si="56">IF(OR($C37=0,$J37=0),0,IF($C37&lt;=VALUE(W$4),$J37-$J37/M37*(VALUE(W$4)-$C37+1),0))</f>
        <v>0</v>
      </c>
      <c r="X37" s="162">
        <f t="shared" si="16"/>
        <v>0</v>
      </c>
      <c r="Y37" s="162">
        <f t="shared" si="17"/>
        <v>0</v>
      </c>
      <c r="Z37" s="162">
        <f t="shared" si="18"/>
        <v>0</v>
      </c>
      <c r="AA37" s="162">
        <f t="shared" si="19"/>
        <v>0</v>
      </c>
      <c r="AB37" s="162">
        <f t="shared" si="20"/>
        <v>0</v>
      </c>
      <c r="AC37" s="162">
        <f t="shared" si="21"/>
        <v>0</v>
      </c>
    </row>
    <row r="38" spans="1:29" s="15" customFormat="1" x14ac:dyDescent="0.25">
      <c r="A38" s="145"/>
      <c r="B38" s="43"/>
      <c r="C38" s="135"/>
      <c r="D38" s="45"/>
      <c r="E38" s="45"/>
      <c r="F38" s="45"/>
      <c r="G38" s="156">
        <f t="shared" si="10"/>
        <v>0</v>
      </c>
      <c r="H38" s="43"/>
      <c r="I38" s="43"/>
      <c r="J38" s="156">
        <f t="shared" si="11"/>
        <v>0</v>
      </c>
      <c r="K38" s="159">
        <f>IF(ISBLANK($B38),0,VLOOKUP($B38,Listen!$A$2:$C$44,2,FALSE))</f>
        <v>0</v>
      </c>
      <c r="L38" s="159">
        <f>IF(ISBLANK($B38),0,VLOOKUP($B38,Listen!$A$2:$C$44,3,FALSE))</f>
        <v>0</v>
      </c>
      <c r="M38" s="48">
        <f t="shared" si="12"/>
        <v>0</v>
      </c>
      <c r="N38" s="48">
        <f t="shared" si="36"/>
        <v>0</v>
      </c>
      <c r="O38" s="48">
        <f t="shared" si="37"/>
        <v>0</v>
      </c>
      <c r="P38" s="48">
        <f t="shared" ref="P38" si="57">O38</f>
        <v>0</v>
      </c>
      <c r="Q38" s="48">
        <f t="shared" si="55"/>
        <v>0</v>
      </c>
      <c r="R38" s="48">
        <f t="shared" si="14"/>
        <v>0</v>
      </c>
      <c r="S38" s="48">
        <f t="shared" si="15"/>
        <v>0</v>
      </c>
      <c r="T38" s="162">
        <f t="shared" ca="1" si="53"/>
        <v>0</v>
      </c>
      <c r="U38" s="162">
        <f ca="1">IF(C38=A_Stammdaten!$B$9,$J38-$V38,OFFSET(V38,0,A_Stammdaten!$B$9-2017)-$V38)</f>
        <v>0</v>
      </c>
      <c r="V38" s="162">
        <f ca="1">IFERROR(OFFSET(V38,0,A_Stammdaten!$B$9-2016),0)</f>
        <v>0</v>
      </c>
      <c r="W38" s="162">
        <f t="shared" si="56"/>
        <v>0</v>
      </c>
      <c r="X38" s="162">
        <f t="shared" si="16"/>
        <v>0</v>
      </c>
      <c r="Y38" s="162">
        <f t="shared" si="17"/>
        <v>0</v>
      </c>
      <c r="Z38" s="162">
        <f t="shared" si="18"/>
        <v>0</v>
      </c>
      <c r="AA38" s="162">
        <f t="shared" si="19"/>
        <v>0</v>
      </c>
      <c r="AB38" s="162">
        <f t="shared" si="20"/>
        <v>0</v>
      </c>
      <c r="AC38" s="162">
        <f t="shared" si="21"/>
        <v>0</v>
      </c>
    </row>
    <row r="39" spans="1:29" s="15" customFormat="1" x14ac:dyDescent="0.25">
      <c r="A39" s="145"/>
      <c r="B39" s="43"/>
      <c r="C39" s="135"/>
      <c r="D39" s="45"/>
      <c r="E39" s="45"/>
      <c r="F39" s="45"/>
      <c r="G39" s="156">
        <f t="shared" si="10"/>
        <v>0</v>
      </c>
      <c r="H39" s="43"/>
      <c r="I39" s="43"/>
      <c r="J39" s="156">
        <f t="shared" si="11"/>
        <v>0</v>
      </c>
      <c r="K39" s="159">
        <f>IF(ISBLANK($B39),0,VLOOKUP($B39,Listen!$A$2:$C$44,2,FALSE))</f>
        <v>0</v>
      </c>
      <c r="L39" s="159">
        <f>IF(ISBLANK($B39),0,VLOOKUP($B39,Listen!$A$2:$C$44,3,FALSE))</f>
        <v>0</v>
      </c>
      <c r="M39" s="48">
        <f t="shared" si="12"/>
        <v>0</v>
      </c>
      <c r="N39" s="48">
        <f t="shared" si="36"/>
        <v>0</v>
      </c>
      <c r="O39" s="48">
        <f t="shared" si="37"/>
        <v>0</v>
      </c>
      <c r="P39" s="48">
        <f t="shared" ref="P39" si="58">O39</f>
        <v>0</v>
      </c>
      <c r="Q39" s="48">
        <f t="shared" si="55"/>
        <v>0</v>
      </c>
      <c r="R39" s="48">
        <f t="shared" si="14"/>
        <v>0</v>
      </c>
      <c r="S39" s="48">
        <f t="shared" si="15"/>
        <v>0</v>
      </c>
      <c r="T39" s="162">
        <f t="shared" ca="1" si="53"/>
        <v>0</v>
      </c>
      <c r="U39" s="162">
        <f ca="1">IF(C39=A_Stammdaten!$B$9,$J39-$V39,OFFSET(V39,0,A_Stammdaten!$B$9-2017)-$V39)</f>
        <v>0</v>
      </c>
      <c r="V39" s="162">
        <f ca="1">IFERROR(OFFSET(V39,0,A_Stammdaten!$B$9-2016),0)</f>
        <v>0</v>
      </c>
      <c r="W39" s="162">
        <f t="shared" si="56"/>
        <v>0</v>
      </c>
      <c r="X39" s="162">
        <f t="shared" si="16"/>
        <v>0</v>
      </c>
      <c r="Y39" s="162">
        <f t="shared" si="17"/>
        <v>0</v>
      </c>
      <c r="Z39" s="162">
        <f t="shared" si="18"/>
        <v>0</v>
      </c>
      <c r="AA39" s="162">
        <f t="shared" si="19"/>
        <v>0</v>
      </c>
      <c r="AB39" s="162">
        <f t="shared" si="20"/>
        <v>0</v>
      </c>
      <c r="AC39" s="162">
        <f t="shared" si="21"/>
        <v>0</v>
      </c>
    </row>
    <row r="40" spans="1:29" s="15" customFormat="1" x14ac:dyDescent="0.25">
      <c r="A40" s="145"/>
      <c r="B40" s="43"/>
      <c r="C40" s="135"/>
      <c r="D40" s="45"/>
      <c r="E40" s="45"/>
      <c r="F40" s="45"/>
      <c r="G40" s="156">
        <f t="shared" si="10"/>
        <v>0</v>
      </c>
      <c r="H40" s="43"/>
      <c r="I40" s="43"/>
      <c r="J40" s="156">
        <f t="shared" si="11"/>
        <v>0</v>
      </c>
      <c r="K40" s="159">
        <f>IF(ISBLANK($B40),0,VLOOKUP($B40,Listen!$A$2:$C$44,2,FALSE))</f>
        <v>0</v>
      </c>
      <c r="L40" s="159">
        <f>IF(ISBLANK($B40),0,VLOOKUP($B40,Listen!$A$2:$C$44,3,FALSE))</f>
        <v>0</v>
      </c>
      <c r="M40" s="48">
        <f t="shared" si="12"/>
        <v>0</v>
      </c>
      <c r="N40" s="48">
        <f t="shared" si="36"/>
        <v>0</v>
      </c>
      <c r="O40" s="48">
        <f t="shared" si="37"/>
        <v>0</v>
      </c>
      <c r="P40" s="48">
        <f t="shared" ref="P40" si="59">O40</f>
        <v>0</v>
      </c>
      <c r="Q40" s="48">
        <f t="shared" si="55"/>
        <v>0</v>
      </c>
      <c r="R40" s="48">
        <f t="shared" si="14"/>
        <v>0</v>
      </c>
      <c r="S40" s="48">
        <f t="shared" si="15"/>
        <v>0</v>
      </c>
      <c r="T40" s="162">
        <f t="shared" ca="1" si="53"/>
        <v>0</v>
      </c>
      <c r="U40" s="162">
        <f ca="1">IF(C40=A_Stammdaten!$B$9,$J40-$V40,OFFSET(V40,0,A_Stammdaten!$B$9-2017)-$V40)</f>
        <v>0</v>
      </c>
      <c r="V40" s="162">
        <f ca="1">IFERROR(OFFSET(V40,0,A_Stammdaten!$B$9-2016),0)</f>
        <v>0</v>
      </c>
      <c r="W40" s="162">
        <f t="shared" si="56"/>
        <v>0</v>
      </c>
      <c r="X40" s="162">
        <f t="shared" si="16"/>
        <v>0</v>
      </c>
      <c r="Y40" s="162">
        <f t="shared" si="17"/>
        <v>0</v>
      </c>
      <c r="Z40" s="162">
        <f t="shared" si="18"/>
        <v>0</v>
      </c>
      <c r="AA40" s="162">
        <f t="shared" si="19"/>
        <v>0</v>
      </c>
      <c r="AB40" s="162">
        <f t="shared" si="20"/>
        <v>0</v>
      </c>
      <c r="AC40" s="162">
        <f t="shared" si="21"/>
        <v>0</v>
      </c>
    </row>
    <row r="41" spans="1:29" s="15" customFormat="1" x14ac:dyDescent="0.25">
      <c r="A41" s="145"/>
      <c r="B41" s="43"/>
      <c r="C41" s="135"/>
      <c r="D41" s="45"/>
      <c r="E41" s="45"/>
      <c r="F41" s="45"/>
      <c r="G41" s="156">
        <f t="shared" si="10"/>
        <v>0</v>
      </c>
      <c r="H41" s="43"/>
      <c r="I41" s="43"/>
      <c r="J41" s="156">
        <f t="shared" si="11"/>
        <v>0</v>
      </c>
      <c r="K41" s="159">
        <f>IF(ISBLANK($B41),0,VLOOKUP($B41,Listen!$A$2:$C$44,2,FALSE))</f>
        <v>0</v>
      </c>
      <c r="L41" s="159">
        <f>IF(ISBLANK($B41),0,VLOOKUP($B41,Listen!$A$2:$C$44,3,FALSE))</f>
        <v>0</v>
      </c>
      <c r="M41" s="48">
        <f t="shared" si="12"/>
        <v>0</v>
      </c>
      <c r="N41" s="48">
        <f t="shared" si="36"/>
        <v>0</v>
      </c>
      <c r="O41" s="48">
        <f t="shared" si="37"/>
        <v>0</v>
      </c>
      <c r="P41" s="48">
        <f t="shared" ref="P41" si="60">O41</f>
        <v>0</v>
      </c>
      <c r="Q41" s="48">
        <f t="shared" si="55"/>
        <v>0</v>
      </c>
      <c r="R41" s="48">
        <f t="shared" si="14"/>
        <v>0</v>
      </c>
      <c r="S41" s="48">
        <f t="shared" si="15"/>
        <v>0</v>
      </c>
      <c r="T41" s="162">
        <f t="shared" ca="1" si="53"/>
        <v>0</v>
      </c>
      <c r="U41" s="162">
        <f ca="1">IF(C41=A_Stammdaten!$B$9,$J41-$V41,OFFSET(V41,0,A_Stammdaten!$B$9-2017)-$V41)</f>
        <v>0</v>
      </c>
      <c r="V41" s="162">
        <f ca="1">IFERROR(OFFSET(V41,0,A_Stammdaten!$B$9-2016),0)</f>
        <v>0</v>
      </c>
      <c r="W41" s="162">
        <f t="shared" si="56"/>
        <v>0</v>
      </c>
      <c r="X41" s="162">
        <f t="shared" si="16"/>
        <v>0</v>
      </c>
      <c r="Y41" s="162">
        <f t="shared" si="17"/>
        <v>0</v>
      </c>
      <c r="Z41" s="162">
        <f t="shared" si="18"/>
        <v>0</v>
      </c>
      <c r="AA41" s="162">
        <f t="shared" si="19"/>
        <v>0</v>
      </c>
      <c r="AB41" s="162">
        <f t="shared" si="20"/>
        <v>0</v>
      </c>
      <c r="AC41" s="162">
        <f t="shared" si="21"/>
        <v>0</v>
      </c>
    </row>
    <row r="42" spans="1:29" s="15" customFormat="1" x14ac:dyDescent="0.25">
      <c r="A42" s="145"/>
      <c r="B42" s="43"/>
      <c r="C42" s="135"/>
      <c r="D42" s="45"/>
      <c r="E42" s="45"/>
      <c r="F42" s="45"/>
      <c r="G42" s="156">
        <f t="shared" si="10"/>
        <v>0</v>
      </c>
      <c r="H42" s="43"/>
      <c r="I42" s="43"/>
      <c r="J42" s="156">
        <f t="shared" si="11"/>
        <v>0</v>
      </c>
      <c r="K42" s="159">
        <f>IF(ISBLANK($B42),0,VLOOKUP($B42,Listen!$A$2:$C$44,2,FALSE))</f>
        <v>0</v>
      </c>
      <c r="L42" s="159">
        <f>IF(ISBLANK($B42),0,VLOOKUP($B42,Listen!$A$2:$C$44,3,FALSE))</f>
        <v>0</v>
      </c>
      <c r="M42" s="48">
        <f t="shared" si="12"/>
        <v>0</v>
      </c>
      <c r="N42" s="48">
        <f t="shared" si="36"/>
        <v>0</v>
      </c>
      <c r="O42" s="48">
        <f t="shared" si="37"/>
        <v>0</v>
      </c>
      <c r="P42" s="48">
        <f t="shared" ref="P42" si="61">O42</f>
        <v>0</v>
      </c>
      <c r="Q42" s="48">
        <f t="shared" si="55"/>
        <v>0</v>
      </c>
      <c r="R42" s="48">
        <f t="shared" si="14"/>
        <v>0</v>
      </c>
      <c r="S42" s="48">
        <f t="shared" si="15"/>
        <v>0</v>
      </c>
      <c r="T42" s="162">
        <f t="shared" ca="1" si="53"/>
        <v>0</v>
      </c>
      <c r="U42" s="162">
        <f ca="1">IF(C42=A_Stammdaten!$B$9,$J42-$V42,OFFSET(V42,0,A_Stammdaten!$B$9-2017)-$V42)</f>
        <v>0</v>
      </c>
      <c r="V42" s="162">
        <f ca="1">IFERROR(OFFSET(V42,0,A_Stammdaten!$B$9-2016),0)</f>
        <v>0</v>
      </c>
      <c r="W42" s="162">
        <f t="shared" si="56"/>
        <v>0</v>
      </c>
      <c r="X42" s="162">
        <f t="shared" si="16"/>
        <v>0</v>
      </c>
      <c r="Y42" s="162">
        <f t="shared" si="17"/>
        <v>0</v>
      </c>
      <c r="Z42" s="162">
        <f t="shared" si="18"/>
        <v>0</v>
      </c>
      <c r="AA42" s="162">
        <f t="shared" si="19"/>
        <v>0</v>
      </c>
      <c r="AB42" s="162">
        <f t="shared" si="20"/>
        <v>0</v>
      </c>
      <c r="AC42" s="162">
        <f t="shared" si="21"/>
        <v>0</v>
      </c>
    </row>
    <row r="43" spans="1:29" s="15" customFormat="1" x14ac:dyDescent="0.25">
      <c r="A43" s="145"/>
      <c r="B43" s="43"/>
      <c r="C43" s="135"/>
      <c r="D43" s="45"/>
      <c r="E43" s="45"/>
      <c r="F43" s="45"/>
      <c r="G43" s="156">
        <f t="shared" si="10"/>
        <v>0</v>
      </c>
      <c r="H43" s="43"/>
      <c r="I43" s="43"/>
      <c r="J43" s="156">
        <f t="shared" si="11"/>
        <v>0</v>
      </c>
      <c r="K43" s="159">
        <f>IF(ISBLANK($B43),0,VLOOKUP($B43,Listen!$A$2:$C$44,2,FALSE))</f>
        <v>0</v>
      </c>
      <c r="L43" s="159">
        <f>IF(ISBLANK($B43),0,VLOOKUP($B43,Listen!$A$2:$C$44,3,FALSE))</f>
        <v>0</v>
      </c>
      <c r="M43" s="48">
        <f t="shared" si="12"/>
        <v>0</v>
      </c>
      <c r="N43" s="48">
        <f t="shared" si="36"/>
        <v>0</v>
      </c>
      <c r="O43" s="48">
        <f t="shared" si="37"/>
        <v>0</v>
      </c>
      <c r="P43" s="48">
        <f t="shared" ref="P43" si="62">O43</f>
        <v>0</v>
      </c>
      <c r="Q43" s="48">
        <f t="shared" si="55"/>
        <v>0</v>
      </c>
      <c r="R43" s="48">
        <f t="shared" si="14"/>
        <v>0</v>
      </c>
      <c r="S43" s="48">
        <f t="shared" si="15"/>
        <v>0</v>
      </c>
      <c r="T43" s="162">
        <f t="shared" ca="1" si="53"/>
        <v>0</v>
      </c>
      <c r="U43" s="162">
        <f ca="1">IF(C43=A_Stammdaten!$B$9,$J43-$V43,OFFSET(V43,0,A_Stammdaten!$B$9-2017)-$V43)</f>
        <v>0</v>
      </c>
      <c r="V43" s="162">
        <f ca="1">IFERROR(OFFSET(V43,0,A_Stammdaten!$B$9-2016),0)</f>
        <v>0</v>
      </c>
      <c r="W43" s="162">
        <f t="shared" si="56"/>
        <v>0</v>
      </c>
      <c r="X43" s="162">
        <f t="shared" si="16"/>
        <v>0</v>
      </c>
      <c r="Y43" s="162">
        <f t="shared" si="17"/>
        <v>0</v>
      </c>
      <c r="Z43" s="162">
        <f t="shared" si="18"/>
        <v>0</v>
      </c>
      <c r="AA43" s="162">
        <f t="shared" si="19"/>
        <v>0</v>
      </c>
      <c r="AB43" s="162">
        <f t="shared" si="20"/>
        <v>0</v>
      </c>
      <c r="AC43" s="162">
        <f t="shared" si="21"/>
        <v>0</v>
      </c>
    </row>
    <row r="44" spans="1:29" s="15" customFormat="1" x14ac:dyDescent="0.25">
      <c r="A44" s="145"/>
      <c r="B44" s="43"/>
      <c r="C44" s="135"/>
      <c r="D44" s="45"/>
      <c r="E44" s="45"/>
      <c r="F44" s="45"/>
      <c r="G44" s="156">
        <f t="shared" si="10"/>
        <v>0</v>
      </c>
      <c r="H44" s="43"/>
      <c r="I44" s="43"/>
      <c r="J44" s="156">
        <f t="shared" si="11"/>
        <v>0</v>
      </c>
      <c r="K44" s="159">
        <f>IF(ISBLANK($B44),0,VLOOKUP($B44,Listen!$A$2:$C$44,2,FALSE))</f>
        <v>0</v>
      </c>
      <c r="L44" s="159">
        <f>IF(ISBLANK($B44),0,VLOOKUP($B44,Listen!$A$2:$C$44,3,FALSE))</f>
        <v>0</v>
      </c>
      <c r="M44" s="48">
        <f t="shared" si="12"/>
        <v>0</v>
      </c>
      <c r="N44" s="48">
        <f t="shared" si="36"/>
        <v>0</v>
      </c>
      <c r="O44" s="48">
        <f t="shared" si="37"/>
        <v>0</v>
      </c>
      <c r="P44" s="48">
        <f t="shared" ref="P44" si="63">O44</f>
        <v>0</v>
      </c>
      <c r="Q44" s="48">
        <f t="shared" si="55"/>
        <v>0</v>
      </c>
      <c r="R44" s="48">
        <f t="shared" si="14"/>
        <v>0</v>
      </c>
      <c r="S44" s="48">
        <f t="shared" si="15"/>
        <v>0</v>
      </c>
      <c r="T44" s="162">
        <f t="shared" ca="1" si="53"/>
        <v>0</v>
      </c>
      <c r="U44" s="162">
        <f ca="1">IF(C44=A_Stammdaten!$B$9,$J44-$V44,OFFSET(V44,0,A_Stammdaten!$B$9-2017)-$V44)</f>
        <v>0</v>
      </c>
      <c r="V44" s="162">
        <f ca="1">IFERROR(OFFSET(V44,0,A_Stammdaten!$B$9-2016),0)</f>
        <v>0</v>
      </c>
      <c r="W44" s="162">
        <f t="shared" si="56"/>
        <v>0</v>
      </c>
      <c r="X44" s="162">
        <f t="shared" si="16"/>
        <v>0</v>
      </c>
      <c r="Y44" s="162">
        <f t="shared" si="17"/>
        <v>0</v>
      </c>
      <c r="Z44" s="162">
        <f t="shared" si="18"/>
        <v>0</v>
      </c>
      <c r="AA44" s="162">
        <f t="shared" si="19"/>
        <v>0</v>
      </c>
      <c r="AB44" s="162">
        <f t="shared" si="20"/>
        <v>0</v>
      </c>
      <c r="AC44" s="162">
        <f t="shared" si="21"/>
        <v>0</v>
      </c>
    </row>
    <row r="45" spans="1:29" s="15" customFormat="1" x14ac:dyDescent="0.25">
      <c r="A45" s="145"/>
      <c r="B45" s="43"/>
      <c r="C45" s="135"/>
      <c r="D45" s="45"/>
      <c r="E45" s="45"/>
      <c r="F45" s="45"/>
      <c r="G45" s="156">
        <f t="shared" si="10"/>
        <v>0</v>
      </c>
      <c r="H45" s="43"/>
      <c r="I45" s="43"/>
      <c r="J45" s="156">
        <f t="shared" si="11"/>
        <v>0</v>
      </c>
      <c r="K45" s="159">
        <f>IF(ISBLANK($B45),0,VLOOKUP($B45,Listen!$A$2:$C$44,2,FALSE))</f>
        <v>0</v>
      </c>
      <c r="L45" s="159">
        <f>IF(ISBLANK($B45),0,VLOOKUP($B45,Listen!$A$2:$C$44,3,FALSE))</f>
        <v>0</v>
      </c>
      <c r="M45" s="48">
        <f t="shared" si="12"/>
        <v>0</v>
      </c>
      <c r="N45" s="48">
        <f t="shared" si="36"/>
        <v>0</v>
      </c>
      <c r="O45" s="48">
        <f t="shared" si="37"/>
        <v>0</v>
      </c>
      <c r="P45" s="48">
        <f t="shared" ref="P45" si="64">O45</f>
        <v>0</v>
      </c>
      <c r="Q45" s="48">
        <f t="shared" si="55"/>
        <v>0</v>
      </c>
      <c r="R45" s="48">
        <f t="shared" si="14"/>
        <v>0</v>
      </c>
      <c r="S45" s="48">
        <f t="shared" si="15"/>
        <v>0</v>
      </c>
      <c r="T45" s="162">
        <f t="shared" ca="1" si="53"/>
        <v>0</v>
      </c>
      <c r="U45" s="162">
        <f ca="1">IF(C45=A_Stammdaten!$B$9,$J45-$V45,OFFSET(V45,0,A_Stammdaten!$B$9-2017)-$V45)</f>
        <v>0</v>
      </c>
      <c r="V45" s="162">
        <f ca="1">IFERROR(OFFSET(V45,0,A_Stammdaten!$B$9-2016),0)</f>
        <v>0</v>
      </c>
      <c r="W45" s="162">
        <f t="shared" si="56"/>
        <v>0</v>
      </c>
      <c r="X45" s="162">
        <f t="shared" si="16"/>
        <v>0</v>
      </c>
      <c r="Y45" s="162">
        <f t="shared" si="17"/>
        <v>0</v>
      </c>
      <c r="Z45" s="162">
        <f t="shared" si="18"/>
        <v>0</v>
      </c>
      <c r="AA45" s="162">
        <f t="shared" si="19"/>
        <v>0</v>
      </c>
      <c r="AB45" s="162">
        <f t="shared" si="20"/>
        <v>0</v>
      </c>
      <c r="AC45" s="162">
        <f t="shared" si="21"/>
        <v>0</v>
      </c>
    </row>
    <row r="46" spans="1:29" s="15" customFormat="1" x14ac:dyDescent="0.25">
      <c r="A46" s="145"/>
      <c r="B46" s="43"/>
      <c r="C46" s="135"/>
      <c r="D46" s="45"/>
      <c r="E46" s="45"/>
      <c r="F46" s="45"/>
      <c r="G46" s="156">
        <f t="shared" si="10"/>
        <v>0</v>
      </c>
      <c r="H46" s="43"/>
      <c r="I46" s="43"/>
      <c r="J46" s="156">
        <f t="shared" si="11"/>
        <v>0</v>
      </c>
      <c r="K46" s="159">
        <f>IF(ISBLANK($B46),0,VLOOKUP($B46,Listen!$A$2:$C$44,2,FALSE))</f>
        <v>0</v>
      </c>
      <c r="L46" s="159">
        <f>IF(ISBLANK($B46),0,VLOOKUP($B46,Listen!$A$2:$C$44,3,FALSE))</f>
        <v>0</v>
      </c>
      <c r="M46" s="48">
        <f t="shared" si="12"/>
        <v>0</v>
      </c>
      <c r="N46" s="48">
        <f t="shared" si="36"/>
        <v>0</v>
      </c>
      <c r="O46" s="48">
        <f t="shared" si="37"/>
        <v>0</v>
      </c>
      <c r="P46" s="48">
        <f t="shared" ref="P46" si="65">O46</f>
        <v>0</v>
      </c>
      <c r="Q46" s="48">
        <f t="shared" si="55"/>
        <v>0</v>
      </c>
      <c r="R46" s="48">
        <f t="shared" si="14"/>
        <v>0</v>
      </c>
      <c r="S46" s="48">
        <f t="shared" si="15"/>
        <v>0</v>
      </c>
      <c r="T46" s="162">
        <f t="shared" ca="1" si="53"/>
        <v>0</v>
      </c>
      <c r="U46" s="162">
        <f ca="1">IF(C46=A_Stammdaten!$B$9,$J46-$V46,OFFSET(V46,0,A_Stammdaten!$B$9-2017)-$V46)</f>
        <v>0</v>
      </c>
      <c r="V46" s="162">
        <f ca="1">IFERROR(OFFSET(V46,0,A_Stammdaten!$B$9-2016),0)</f>
        <v>0</v>
      </c>
      <c r="W46" s="162">
        <f t="shared" si="56"/>
        <v>0</v>
      </c>
      <c r="X46" s="162">
        <f t="shared" si="16"/>
        <v>0</v>
      </c>
      <c r="Y46" s="162">
        <f t="shared" si="17"/>
        <v>0</v>
      </c>
      <c r="Z46" s="162">
        <f t="shared" si="18"/>
        <v>0</v>
      </c>
      <c r="AA46" s="162">
        <f t="shared" si="19"/>
        <v>0</v>
      </c>
      <c r="AB46" s="162">
        <f t="shared" si="20"/>
        <v>0</v>
      </c>
      <c r="AC46" s="162">
        <f t="shared" si="21"/>
        <v>0</v>
      </c>
    </row>
    <row r="47" spans="1:29" s="15" customFormat="1" x14ac:dyDescent="0.25">
      <c r="A47" s="145"/>
      <c r="B47" s="43"/>
      <c r="C47" s="135"/>
      <c r="D47" s="45"/>
      <c r="E47" s="45"/>
      <c r="F47" s="45"/>
      <c r="G47" s="156">
        <f t="shared" si="10"/>
        <v>0</v>
      </c>
      <c r="H47" s="43"/>
      <c r="I47" s="43"/>
      <c r="J47" s="156">
        <f t="shared" si="11"/>
        <v>0</v>
      </c>
      <c r="K47" s="159">
        <f>IF(ISBLANK($B47),0,VLOOKUP($B47,Listen!$A$2:$C$44,2,FALSE))</f>
        <v>0</v>
      </c>
      <c r="L47" s="159">
        <f>IF(ISBLANK($B47),0,VLOOKUP($B47,Listen!$A$2:$C$44,3,FALSE))</f>
        <v>0</v>
      </c>
      <c r="M47" s="48">
        <f t="shared" si="12"/>
        <v>0</v>
      </c>
      <c r="N47" s="48">
        <f t="shared" si="36"/>
        <v>0</v>
      </c>
      <c r="O47" s="48">
        <f t="shared" si="37"/>
        <v>0</v>
      </c>
      <c r="P47" s="48">
        <f t="shared" ref="P47" si="66">O47</f>
        <v>0</v>
      </c>
      <c r="Q47" s="48">
        <f t="shared" si="55"/>
        <v>0</v>
      </c>
      <c r="R47" s="48">
        <f t="shared" si="14"/>
        <v>0</v>
      </c>
      <c r="S47" s="48">
        <f t="shared" si="15"/>
        <v>0</v>
      </c>
      <c r="T47" s="162">
        <f t="shared" ca="1" si="53"/>
        <v>0</v>
      </c>
      <c r="U47" s="162">
        <f ca="1">IF(C47=A_Stammdaten!$B$9,$J47-$V47,OFFSET(V47,0,A_Stammdaten!$B$9-2017)-$V47)</f>
        <v>0</v>
      </c>
      <c r="V47" s="162">
        <f ca="1">IFERROR(OFFSET(V47,0,A_Stammdaten!$B$9-2016),0)</f>
        <v>0</v>
      </c>
      <c r="W47" s="162">
        <f t="shared" si="56"/>
        <v>0</v>
      </c>
      <c r="X47" s="162">
        <f t="shared" si="16"/>
        <v>0</v>
      </c>
      <c r="Y47" s="162">
        <f t="shared" si="17"/>
        <v>0</v>
      </c>
      <c r="Z47" s="162">
        <f t="shared" si="18"/>
        <v>0</v>
      </c>
      <c r="AA47" s="162">
        <f t="shared" si="19"/>
        <v>0</v>
      </c>
      <c r="AB47" s="162">
        <f t="shared" si="20"/>
        <v>0</v>
      </c>
      <c r="AC47" s="162">
        <f t="shared" si="21"/>
        <v>0</v>
      </c>
    </row>
    <row r="48" spans="1:29" s="15" customFormat="1" x14ac:dyDescent="0.25">
      <c r="A48" s="145"/>
      <c r="B48" s="43"/>
      <c r="C48" s="135"/>
      <c r="D48" s="45"/>
      <c r="E48" s="45"/>
      <c r="F48" s="45"/>
      <c r="G48" s="156">
        <f t="shared" si="10"/>
        <v>0</v>
      </c>
      <c r="H48" s="43"/>
      <c r="I48" s="43"/>
      <c r="J48" s="156">
        <f t="shared" si="11"/>
        <v>0</v>
      </c>
      <c r="K48" s="159">
        <f>IF(ISBLANK($B48),0,VLOOKUP($B48,Listen!$A$2:$C$44,2,FALSE))</f>
        <v>0</v>
      </c>
      <c r="L48" s="159">
        <f>IF(ISBLANK($B48),0,VLOOKUP($B48,Listen!$A$2:$C$44,3,FALSE))</f>
        <v>0</v>
      </c>
      <c r="M48" s="48">
        <f t="shared" si="12"/>
        <v>0</v>
      </c>
      <c r="N48" s="48">
        <f t="shared" si="36"/>
        <v>0</v>
      </c>
      <c r="O48" s="48">
        <f t="shared" si="37"/>
        <v>0</v>
      </c>
      <c r="P48" s="48">
        <f t="shared" ref="P48" si="67">O48</f>
        <v>0</v>
      </c>
      <c r="Q48" s="48">
        <f t="shared" si="55"/>
        <v>0</v>
      </c>
      <c r="R48" s="48">
        <f t="shared" si="14"/>
        <v>0</v>
      </c>
      <c r="S48" s="48">
        <f t="shared" si="15"/>
        <v>0</v>
      </c>
      <c r="T48" s="162">
        <f t="shared" ca="1" si="53"/>
        <v>0</v>
      </c>
      <c r="U48" s="162">
        <f ca="1">IF(C48=A_Stammdaten!$B$9,$J48-$V48,OFFSET(V48,0,A_Stammdaten!$B$9-2017)-$V48)</f>
        <v>0</v>
      </c>
      <c r="V48" s="162">
        <f ca="1">IFERROR(OFFSET(V48,0,A_Stammdaten!$B$9-2016),0)</f>
        <v>0</v>
      </c>
      <c r="W48" s="162">
        <f t="shared" si="56"/>
        <v>0</v>
      </c>
      <c r="X48" s="162">
        <f t="shared" si="16"/>
        <v>0</v>
      </c>
      <c r="Y48" s="162">
        <f t="shared" si="17"/>
        <v>0</v>
      </c>
      <c r="Z48" s="162">
        <f t="shared" si="18"/>
        <v>0</v>
      </c>
      <c r="AA48" s="162">
        <f t="shared" si="19"/>
        <v>0</v>
      </c>
      <c r="AB48" s="162">
        <f t="shared" si="20"/>
        <v>0</v>
      </c>
      <c r="AC48" s="162">
        <f t="shared" si="21"/>
        <v>0</v>
      </c>
    </row>
    <row r="49" spans="1:29" s="15" customFormat="1" x14ac:dyDescent="0.25">
      <c r="A49" s="145"/>
      <c r="B49" s="43"/>
      <c r="C49" s="135"/>
      <c r="D49" s="45"/>
      <c r="E49" s="45"/>
      <c r="F49" s="45"/>
      <c r="G49" s="156">
        <f t="shared" si="10"/>
        <v>0</v>
      </c>
      <c r="H49" s="43"/>
      <c r="I49" s="43"/>
      <c r="J49" s="156">
        <f t="shared" si="11"/>
        <v>0</v>
      </c>
      <c r="K49" s="159">
        <f>IF(ISBLANK($B49),0,VLOOKUP($B49,Listen!$A$2:$C$44,2,FALSE))</f>
        <v>0</v>
      </c>
      <c r="L49" s="159">
        <f>IF(ISBLANK($B49),0,VLOOKUP($B49,Listen!$A$2:$C$44,3,FALSE))</f>
        <v>0</v>
      </c>
      <c r="M49" s="48">
        <f t="shared" si="12"/>
        <v>0</v>
      </c>
      <c r="N49" s="48">
        <f t="shared" si="36"/>
        <v>0</v>
      </c>
      <c r="O49" s="48">
        <f t="shared" si="37"/>
        <v>0</v>
      </c>
      <c r="P49" s="48">
        <f t="shared" ref="P49" si="68">O49</f>
        <v>0</v>
      </c>
      <c r="Q49" s="48">
        <f t="shared" si="55"/>
        <v>0</v>
      </c>
      <c r="R49" s="48">
        <f t="shared" si="14"/>
        <v>0</v>
      </c>
      <c r="S49" s="48">
        <f t="shared" si="15"/>
        <v>0</v>
      </c>
      <c r="T49" s="162">
        <f t="shared" ca="1" si="53"/>
        <v>0</v>
      </c>
      <c r="U49" s="162">
        <f ca="1">IF(C49=A_Stammdaten!$B$9,$J49-$V49,OFFSET(V49,0,A_Stammdaten!$B$9-2017)-$V49)</f>
        <v>0</v>
      </c>
      <c r="V49" s="162">
        <f ca="1">IFERROR(OFFSET(V49,0,A_Stammdaten!$B$9-2016),0)</f>
        <v>0</v>
      </c>
      <c r="W49" s="162">
        <f t="shared" si="56"/>
        <v>0</v>
      </c>
      <c r="X49" s="162">
        <f t="shared" si="16"/>
        <v>0</v>
      </c>
      <c r="Y49" s="162">
        <f t="shared" si="17"/>
        <v>0</v>
      </c>
      <c r="Z49" s="162">
        <f t="shared" si="18"/>
        <v>0</v>
      </c>
      <c r="AA49" s="162">
        <f t="shared" si="19"/>
        <v>0</v>
      </c>
      <c r="AB49" s="162">
        <f t="shared" si="20"/>
        <v>0</v>
      </c>
      <c r="AC49" s="162">
        <f t="shared" si="21"/>
        <v>0</v>
      </c>
    </row>
    <row r="50" spans="1:29" s="15" customFormat="1" x14ac:dyDescent="0.25">
      <c r="A50" s="145"/>
      <c r="B50" s="43"/>
      <c r="C50" s="135"/>
      <c r="D50" s="45"/>
      <c r="E50" s="45"/>
      <c r="F50" s="45"/>
      <c r="G50" s="156">
        <f t="shared" si="10"/>
        <v>0</v>
      </c>
      <c r="H50" s="43"/>
      <c r="I50" s="43"/>
      <c r="J50" s="156">
        <f t="shared" si="11"/>
        <v>0</v>
      </c>
      <c r="K50" s="159">
        <f>IF(ISBLANK($B50),0,VLOOKUP($B50,Listen!$A$2:$C$44,2,FALSE))</f>
        <v>0</v>
      </c>
      <c r="L50" s="159">
        <f>IF(ISBLANK($B50),0,VLOOKUP($B50,Listen!$A$2:$C$44,3,FALSE))</f>
        <v>0</v>
      </c>
      <c r="M50" s="48">
        <f t="shared" si="12"/>
        <v>0</v>
      </c>
      <c r="N50" s="48">
        <f t="shared" si="36"/>
        <v>0</v>
      </c>
      <c r="O50" s="48">
        <f t="shared" si="37"/>
        <v>0</v>
      </c>
      <c r="P50" s="48">
        <f t="shared" ref="P50" si="69">O50</f>
        <v>0</v>
      </c>
      <c r="Q50" s="48">
        <f t="shared" si="55"/>
        <v>0</v>
      </c>
      <c r="R50" s="48">
        <f t="shared" si="14"/>
        <v>0</v>
      </c>
      <c r="S50" s="48">
        <f t="shared" si="15"/>
        <v>0</v>
      </c>
      <c r="T50" s="162">
        <f t="shared" ca="1" si="53"/>
        <v>0</v>
      </c>
      <c r="U50" s="162">
        <f ca="1">IF(C50=A_Stammdaten!$B$9,$J50-$V50,OFFSET(V50,0,A_Stammdaten!$B$9-2017)-$V50)</f>
        <v>0</v>
      </c>
      <c r="V50" s="162">
        <f ca="1">IFERROR(OFFSET(V50,0,A_Stammdaten!$B$9-2016),0)</f>
        <v>0</v>
      </c>
      <c r="W50" s="162">
        <f t="shared" si="56"/>
        <v>0</v>
      </c>
      <c r="X50" s="162">
        <f t="shared" si="16"/>
        <v>0</v>
      </c>
      <c r="Y50" s="162">
        <f t="shared" si="17"/>
        <v>0</v>
      </c>
      <c r="Z50" s="162">
        <f t="shared" si="18"/>
        <v>0</v>
      </c>
      <c r="AA50" s="162">
        <f t="shared" si="19"/>
        <v>0</v>
      </c>
      <c r="AB50" s="162">
        <f t="shared" si="20"/>
        <v>0</v>
      </c>
      <c r="AC50" s="162">
        <f t="shared" si="21"/>
        <v>0</v>
      </c>
    </row>
    <row r="51" spans="1:29" s="15" customFormat="1" x14ac:dyDescent="0.25">
      <c r="A51" s="145"/>
      <c r="B51" s="43"/>
      <c r="C51" s="135"/>
      <c r="D51" s="45"/>
      <c r="E51" s="45"/>
      <c r="F51" s="45"/>
      <c r="G51" s="156">
        <f t="shared" si="10"/>
        <v>0</v>
      </c>
      <c r="H51" s="43"/>
      <c r="I51" s="43"/>
      <c r="J51" s="156">
        <f t="shared" si="11"/>
        <v>0</v>
      </c>
      <c r="K51" s="159">
        <f>IF(ISBLANK($B51),0,VLOOKUP($B51,Listen!$A$2:$C$44,2,FALSE))</f>
        <v>0</v>
      </c>
      <c r="L51" s="159">
        <f>IF(ISBLANK($B51),0,VLOOKUP($B51,Listen!$A$2:$C$44,3,FALSE))</f>
        <v>0</v>
      </c>
      <c r="M51" s="48">
        <f t="shared" si="12"/>
        <v>0</v>
      </c>
      <c r="N51" s="48">
        <f t="shared" si="36"/>
        <v>0</v>
      </c>
      <c r="O51" s="48">
        <f t="shared" si="37"/>
        <v>0</v>
      </c>
      <c r="P51" s="48">
        <f t="shared" ref="P51" si="70">O51</f>
        <v>0</v>
      </c>
      <c r="Q51" s="48">
        <f t="shared" si="55"/>
        <v>0</v>
      </c>
      <c r="R51" s="48">
        <f t="shared" si="14"/>
        <v>0</v>
      </c>
      <c r="S51" s="48">
        <f t="shared" si="15"/>
        <v>0</v>
      </c>
      <c r="T51" s="162">
        <f t="shared" ca="1" si="53"/>
        <v>0</v>
      </c>
      <c r="U51" s="162">
        <f ca="1">IF(C51=A_Stammdaten!$B$9,$J51-$V51,OFFSET(V51,0,A_Stammdaten!$B$9-2017)-$V51)</f>
        <v>0</v>
      </c>
      <c r="V51" s="162">
        <f ca="1">IFERROR(OFFSET(V51,0,A_Stammdaten!$B$9-2016),0)</f>
        <v>0</v>
      </c>
      <c r="W51" s="162">
        <f t="shared" si="56"/>
        <v>0</v>
      </c>
      <c r="X51" s="162">
        <f t="shared" si="16"/>
        <v>0</v>
      </c>
      <c r="Y51" s="162">
        <f t="shared" si="17"/>
        <v>0</v>
      </c>
      <c r="Z51" s="162">
        <f t="shared" si="18"/>
        <v>0</v>
      </c>
      <c r="AA51" s="162">
        <f t="shared" si="19"/>
        <v>0</v>
      </c>
      <c r="AB51" s="162">
        <f t="shared" si="20"/>
        <v>0</v>
      </c>
      <c r="AC51" s="162">
        <f t="shared" si="21"/>
        <v>0</v>
      </c>
    </row>
    <row r="52" spans="1:29" s="15" customFormat="1" x14ac:dyDescent="0.25">
      <c r="A52" s="145"/>
      <c r="B52" s="43"/>
      <c r="C52" s="135"/>
      <c r="D52" s="45"/>
      <c r="E52" s="45"/>
      <c r="F52" s="45"/>
      <c r="G52" s="156">
        <f t="shared" si="10"/>
        <v>0</v>
      </c>
      <c r="H52" s="43"/>
      <c r="I52" s="43"/>
      <c r="J52" s="156">
        <f t="shared" si="11"/>
        <v>0</v>
      </c>
      <c r="K52" s="159">
        <f>IF(ISBLANK($B52),0,VLOOKUP($B52,Listen!$A$2:$C$44,2,FALSE))</f>
        <v>0</v>
      </c>
      <c r="L52" s="159">
        <f>IF(ISBLANK($B52),0,VLOOKUP($B52,Listen!$A$2:$C$44,3,FALSE))</f>
        <v>0</v>
      </c>
      <c r="M52" s="48">
        <f t="shared" si="12"/>
        <v>0</v>
      </c>
      <c r="N52" s="48">
        <f t="shared" si="36"/>
        <v>0</v>
      </c>
      <c r="O52" s="48">
        <f t="shared" si="37"/>
        <v>0</v>
      </c>
      <c r="P52" s="48">
        <f t="shared" ref="P52" si="71">O52</f>
        <v>0</v>
      </c>
      <c r="Q52" s="48">
        <f t="shared" si="55"/>
        <v>0</v>
      </c>
      <c r="R52" s="48">
        <f t="shared" si="14"/>
        <v>0</v>
      </c>
      <c r="S52" s="48">
        <f t="shared" si="15"/>
        <v>0</v>
      </c>
      <c r="T52" s="162">
        <f t="shared" ca="1" si="53"/>
        <v>0</v>
      </c>
      <c r="U52" s="162">
        <f ca="1">IF(C52=A_Stammdaten!$B$9,$J52-$V52,OFFSET(V52,0,A_Stammdaten!$B$9-2017)-$V52)</f>
        <v>0</v>
      </c>
      <c r="V52" s="162">
        <f ca="1">IFERROR(OFFSET(V52,0,A_Stammdaten!$B$9-2016),0)</f>
        <v>0</v>
      </c>
      <c r="W52" s="162">
        <f t="shared" si="56"/>
        <v>0</v>
      </c>
      <c r="X52" s="162">
        <f t="shared" si="16"/>
        <v>0</v>
      </c>
      <c r="Y52" s="162">
        <f t="shared" si="17"/>
        <v>0</v>
      </c>
      <c r="Z52" s="162">
        <f t="shared" si="18"/>
        <v>0</v>
      </c>
      <c r="AA52" s="162">
        <f t="shared" si="19"/>
        <v>0</v>
      </c>
      <c r="AB52" s="162">
        <f t="shared" si="20"/>
        <v>0</v>
      </c>
      <c r="AC52" s="162">
        <f t="shared" si="21"/>
        <v>0</v>
      </c>
    </row>
    <row r="53" spans="1:29" s="15" customFormat="1" x14ac:dyDescent="0.25">
      <c r="A53" s="145"/>
      <c r="B53" s="43"/>
      <c r="C53" s="135"/>
      <c r="D53" s="45"/>
      <c r="E53" s="45"/>
      <c r="F53" s="45"/>
      <c r="G53" s="156">
        <f t="shared" si="10"/>
        <v>0</v>
      </c>
      <c r="H53" s="43"/>
      <c r="I53" s="43"/>
      <c r="J53" s="156">
        <f t="shared" si="11"/>
        <v>0</v>
      </c>
      <c r="K53" s="159">
        <f>IF(ISBLANK($B53),0,VLOOKUP($B53,Listen!$A$2:$C$44,2,FALSE))</f>
        <v>0</v>
      </c>
      <c r="L53" s="159">
        <f>IF(ISBLANK($B53),0,VLOOKUP($B53,Listen!$A$2:$C$44,3,FALSE))</f>
        <v>0</v>
      </c>
      <c r="M53" s="48">
        <f t="shared" si="12"/>
        <v>0</v>
      </c>
      <c r="N53" s="48">
        <f t="shared" si="36"/>
        <v>0</v>
      </c>
      <c r="O53" s="48">
        <f t="shared" si="37"/>
        <v>0</v>
      </c>
      <c r="P53" s="48">
        <f t="shared" ref="P53:Q68" si="72">O53</f>
        <v>0</v>
      </c>
      <c r="Q53" s="48">
        <f t="shared" si="72"/>
        <v>0</v>
      </c>
      <c r="R53" s="48">
        <f t="shared" si="14"/>
        <v>0</v>
      </c>
      <c r="S53" s="48">
        <f t="shared" si="15"/>
        <v>0</v>
      </c>
      <c r="T53" s="162">
        <f t="shared" ca="1" si="53"/>
        <v>0</v>
      </c>
      <c r="U53" s="162">
        <f ca="1">IF(C53=A_Stammdaten!$B$9,$J53-$V53,OFFSET(V53,0,A_Stammdaten!$B$9-2017)-$V53)</f>
        <v>0</v>
      </c>
      <c r="V53" s="162">
        <f ca="1">IFERROR(OFFSET(V53,0,A_Stammdaten!$B$9-2016),0)</f>
        <v>0</v>
      </c>
      <c r="W53" s="162">
        <f t="shared" si="56"/>
        <v>0</v>
      </c>
      <c r="X53" s="162">
        <f t="shared" si="16"/>
        <v>0</v>
      </c>
      <c r="Y53" s="162">
        <f t="shared" si="17"/>
        <v>0</v>
      </c>
      <c r="Z53" s="162">
        <f t="shared" si="18"/>
        <v>0</v>
      </c>
      <c r="AA53" s="162">
        <f t="shared" si="19"/>
        <v>0</v>
      </c>
      <c r="AB53" s="162">
        <f t="shared" si="20"/>
        <v>0</v>
      </c>
      <c r="AC53" s="162">
        <f t="shared" si="21"/>
        <v>0</v>
      </c>
    </row>
    <row r="54" spans="1:29" s="15" customFormat="1" x14ac:dyDescent="0.25">
      <c r="A54" s="145"/>
      <c r="B54" s="43"/>
      <c r="C54" s="135"/>
      <c r="D54" s="45"/>
      <c r="E54" s="45"/>
      <c r="F54" s="45"/>
      <c r="G54" s="156">
        <f t="shared" si="10"/>
        <v>0</v>
      </c>
      <c r="H54" s="43"/>
      <c r="I54" s="43"/>
      <c r="J54" s="156">
        <f t="shared" si="11"/>
        <v>0</v>
      </c>
      <c r="K54" s="159">
        <f>IF(ISBLANK($B54),0,VLOOKUP($B54,Listen!$A$2:$C$44,2,FALSE))</f>
        <v>0</v>
      </c>
      <c r="L54" s="159">
        <f>IF(ISBLANK($B54),0,VLOOKUP($B54,Listen!$A$2:$C$44,3,FALSE))</f>
        <v>0</v>
      </c>
      <c r="M54" s="48">
        <f t="shared" si="12"/>
        <v>0</v>
      </c>
      <c r="N54" s="48">
        <f t="shared" si="36"/>
        <v>0</v>
      </c>
      <c r="O54" s="48">
        <f t="shared" si="37"/>
        <v>0</v>
      </c>
      <c r="P54" s="48">
        <f t="shared" ref="P54" si="73">O54</f>
        <v>0</v>
      </c>
      <c r="Q54" s="48">
        <f t="shared" si="72"/>
        <v>0</v>
      </c>
      <c r="R54" s="48">
        <f t="shared" si="14"/>
        <v>0</v>
      </c>
      <c r="S54" s="48">
        <f t="shared" si="15"/>
        <v>0</v>
      </c>
      <c r="T54" s="162">
        <f t="shared" ca="1" si="53"/>
        <v>0</v>
      </c>
      <c r="U54" s="162">
        <f ca="1">IF(C54=A_Stammdaten!$B$9,$J54-$V54,OFFSET(V54,0,A_Stammdaten!$B$9-2017)-$V54)</f>
        <v>0</v>
      </c>
      <c r="V54" s="162">
        <f ca="1">IFERROR(OFFSET(V54,0,A_Stammdaten!$B$9-2016),0)</f>
        <v>0</v>
      </c>
      <c r="W54" s="162">
        <f t="shared" si="56"/>
        <v>0</v>
      </c>
      <c r="X54" s="162">
        <f t="shared" si="16"/>
        <v>0</v>
      </c>
      <c r="Y54" s="162">
        <f t="shared" si="17"/>
        <v>0</v>
      </c>
      <c r="Z54" s="162">
        <f t="shared" si="18"/>
        <v>0</v>
      </c>
      <c r="AA54" s="162">
        <f t="shared" si="19"/>
        <v>0</v>
      </c>
      <c r="AB54" s="162">
        <f t="shared" si="20"/>
        <v>0</v>
      </c>
      <c r="AC54" s="162">
        <f t="shared" si="21"/>
        <v>0</v>
      </c>
    </row>
    <row r="55" spans="1:29" s="15" customFormat="1" x14ac:dyDescent="0.25">
      <c r="A55" s="145"/>
      <c r="B55" s="43"/>
      <c r="C55" s="135"/>
      <c r="D55" s="45"/>
      <c r="E55" s="45"/>
      <c r="F55" s="45"/>
      <c r="G55" s="156">
        <f t="shared" si="10"/>
        <v>0</v>
      </c>
      <c r="H55" s="43"/>
      <c r="I55" s="43"/>
      <c r="J55" s="156">
        <f t="shared" si="11"/>
        <v>0</v>
      </c>
      <c r="K55" s="159">
        <f>IF(ISBLANK($B55),0,VLOOKUP($B55,Listen!$A$2:$C$44,2,FALSE))</f>
        <v>0</v>
      </c>
      <c r="L55" s="159">
        <f>IF(ISBLANK($B55),0,VLOOKUP($B55,Listen!$A$2:$C$44,3,FALSE))</f>
        <v>0</v>
      </c>
      <c r="M55" s="48">
        <f t="shared" si="12"/>
        <v>0</v>
      </c>
      <c r="N55" s="48">
        <f t="shared" si="36"/>
        <v>0</v>
      </c>
      <c r="O55" s="48">
        <f t="shared" si="37"/>
        <v>0</v>
      </c>
      <c r="P55" s="48">
        <f t="shared" ref="P55" si="74">O55</f>
        <v>0</v>
      </c>
      <c r="Q55" s="48">
        <f t="shared" si="72"/>
        <v>0</v>
      </c>
      <c r="R55" s="48">
        <f t="shared" si="14"/>
        <v>0</v>
      </c>
      <c r="S55" s="48">
        <f t="shared" si="15"/>
        <v>0</v>
      </c>
      <c r="T55" s="162">
        <f t="shared" ca="1" si="53"/>
        <v>0</v>
      </c>
      <c r="U55" s="162">
        <f ca="1">IF(C55=A_Stammdaten!$B$9,$J55-$V55,OFFSET(V55,0,A_Stammdaten!$B$9-2017)-$V55)</f>
        <v>0</v>
      </c>
      <c r="V55" s="162">
        <f ca="1">IFERROR(OFFSET(V55,0,A_Stammdaten!$B$9-2016),0)</f>
        <v>0</v>
      </c>
      <c r="W55" s="162">
        <f t="shared" si="56"/>
        <v>0</v>
      </c>
      <c r="X55" s="162">
        <f t="shared" si="16"/>
        <v>0</v>
      </c>
      <c r="Y55" s="162">
        <f t="shared" si="17"/>
        <v>0</v>
      </c>
      <c r="Z55" s="162">
        <f t="shared" si="18"/>
        <v>0</v>
      </c>
      <c r="AA55" s="162">
        <f t="shared" si="19"/>
        <v>0</v>
      </c>
      <c r="AB55" s="162">
        <f t="shared" si="20"/>
        <v>0</v>
      </c>
      <c r="AC55" s="162">
        <f t="shared" si="21"/>
        <v>0</v>
      </c>
    </row>
    <row r="56" spans="1:29" s="15" customFormat="1" x14ac:dyDescent="0.25">
      <c r="A56" s="145"/>
      <c r="B56" s="43"/>
      <c r="C56" s="135"/>
      <c r="D56" s="45"/>
      <c r="E56" s="45"/>
      <c r="F56" s="45"/>
      <c r="G56" s="156">
        <f t="shared" si="10"/>
        <v>0</v>
      </c>
      <c r="H56" s="43"/>
      <c r="I56" s="43"/>
      <c r="J56" s="156">
        <f t="shared" si="11"/>
        <v>0</v>
      </c>
      <c r="K56" s="159">
        <f>IF(ISBLANK($B56),0,VLOOKUP($B56,Listen!$A$2:$C$44,2,FALSE))</f>
        <v>0</v>
      </c>
      <c r="L56" s="159">
        <f>IF(ISBLANK($B56),0,VLOOKUP($B56,Listen!$A$2:$C$44,3,FALSE))</f>
        <v>0</v>
      </c>
      <c r="M56" s="48">
        <f t="shared" si="12"/>
        <v>0</v>
      </c>
      <c r="N56" s="48">
        <f t="shared" si="36"/>
        <v>0</v>
      </c>
      <c r="O56" s="48">
        <f t="shared" si="37"/>
        <v>0</v>
      </c>
      <c r="P56" s="48">
        <f t="shared" ref="P56" si="75">O56</f>
        <v>0</v>
      </c>
      <c r="Q56" s="48">
        <f t="shared" si="72"/>
        <v>0</v>
      </c>
      <c r="R56" s="48">
        <f t="shared" si="14"/>
        <v>0</v>
      </c>
      <c r="S56" s="48">
        <f t="shared" si="15"/>
        <v>0</v>
      </c>
      <c r="T56" s="162">
        <f t="shared" ca="1" si="53"/>
        <v>0</v>
      </c>
      <c r="U56" s="162">
        <f ca="1">IF(C56=A_Stammdaten!$B$9,$J56-$V56,OFFSET(V56,0,A_Stammdaten!$B$9-2017)-$V56)</f>
        <v>0</v>
      </c>
      <c r="V56" s="162">
        <f ca="1">IFERROR(OFFSET(V56,0,A_Stammdaten!$B$9-2016),0)</f>
        <v>0</v>
      </c>
      <c r="W56" s="162">
        <f t="shared" si="56"/>
        <v>0</v>
      </c>
      <c r="X56" s="162">
        <f t="shared" si="16"/>
        <v>0</v>
      </c>
      <c r="Y56" s="162">
        <f t="shared" si="17"/>
        <v>0</v>
      </c>
      <c r="Z56" s="162">
        <f t="shared" si="18"/>
        <v>0</v>
      </c>
      <c r="AA56" s="162">
        <f t="shared" si="19"/>
        <v>0</v>
      </c>
      <c r="AB56" s="162">
        <f t="shared" si="20"/>
        <v>0</v>
      </c>
      <c r="AC56" s="162">
        <f t="shared" si="21"/>
        <v>0</v>
      </c>
    </row>
    <row r="57" spans="1:29" s="15" customFormat="1" x14ac:dyDescent="0.25">
      <c r="A57" s="145"/>
      <c r="B57" s="43"/>
      <c r="C57" s="135"/>
      <c r="D57" s="45"/>
      <c r="E57" s="45"/>
      <c r="F57" s="45"/>
      <c r="G57" s="156">
        <f t="shared" si="10"/>
        <v>0</v>
      </c>
      <c r="H57" s="43"/>
      <c r="I57" s="43"/>
      <c r="J57" s="156">
        <f t="shared" si="11"/>
        <v>0</v>
      </c>
      <c r="K57" s="159">
        <f>IF(ISBLANK($B57),0,VLOOKUP($B57,Listen!$A$2:$C$44,2,FALSE))</f>
        <v>0</v>
      </c>
      <c r="L57" s="159">
        <f>IF(ISBLANK($B57),0,VLOOKUP($B57,Listen!$A$2:$C$44,3,FALSE))</f>
        <v>0</v>
      </c>
      <c r="M57" s="48">
        <f t="shared" si="12"/>
        <v>0</v>
      </c>
      <c r="N57" s="48">
        <f t="shared" si="36"/>
        <v>0</v>
      </c>
      <c r="O57" s="48">
        <f t="shared" si="37"/>
        <v>0</v>
      </c>
      <c r="P57" s="48">
        <f t="shared" ref="P57" si="76">O57</f>
        <v>0</v>
      </c>
      <c r="Q57" s="48">
        <f t="shared" si="72"/>
        <v>0</v>
      </c>
      <c r="R57" s="48">
        <f t="shared" si="14"/>
        <v>0</v>
      </c>
      <c r="S57" s="48">
        <f t="shared" si="15"/>
        <v>0</v>
      </c>
      <c r="T57" s="162">
        <f t="shared" ca="1" si="53"/>
        <v>0</v>
      </c>
      <c r="U57" s="162">
        <f ca="1">IF(C57=A_Stammdaten!$B$9,$J57-$V57,OFFSET(V57,0,A_Stammdaten!$B$9-2017)-$V57)</f>
        <v>0</v>
      </c>
      <c r="V57" s="162">
        <f ca="1">IFERROR(OFFSET(V57,0,A_Stammdaten!$B$9-2016),0)</f>
        <v>0</v>
      </c>
      <c r="W57" s="162">
        <f t="shared" si="56"/>
        <v>0</v>
      </c>
      <c r="X57" s="162">
        <f t="shared" si="16"/>
        <v>0</v>
      </c>
      <c r="Y57" s="162">
        <f t="shared" si="17"/>
        <v>0</v>
      </c>
      <c r="Z57" s="162">
        <f t="shared" si="18"/>
        <v>0</v>
      </c>
      <c r="AA57" s="162">
        <f t="shared" si="19"/>
        <v>0</v>
      </c>
      <c r="AB57" s="162">
        <f t="shared" si="20"/>
        <v>0</v>
      </c>
      <c r="AC57" s="162">
        <f t="shared" si="21"/>
        <v>0</v>
      </c>
    </row>
    <row r="58" spans="1:29" s="15" customFormat="1" x14ac:dyDescent="0.25">
      <c r="A58" s="145"/>
      <c r="B58" s="43"/>
      <c r="C58" s="135"/>
      <c r="D58" s="45"/>
      <c r="E58" s="45"/>
      <c r="F58" s="45"/>
      <c r="G58" s="156">
        <f t="shared" si="10"/>
        <v>0</v>
      </c>
      <c r="H58" s="43"/>
      <c r="I58" s="43"/>
      <c r="J58" s="156">
        <f t="shared" si="11"/>
        <v>0</v>
      </c>
      <c r="K58" s="159">
        <f>IF(ISBLANK($B58),0,VLOOKUP($B58,Listen!$A$2:$C$44,2,FALSE))</f>
        <v>0</v>
      </c>
      <c r="L58" s="159">
        <f>IF(ISBLANK($B58),0,VLOOKUP($B58,Listen!$A$2:$C$44,3,FALSE))</f>
        <v>0</v>
      </c>
      <c r="M58" s="48">
        <f t="shared" si="12"/>
        <v>0</v>
      </c>
      <c r="N58" s="48">
        <f t="shared" si="36"/>
        <v>0</v>
      </c>
      <c r="O58" s="48">
        <f t="shared" si="37"/>
        <v>0</v>
      </c>
      <c r="P58" s="48">
        <f t="shared" ref="P58" si="77">O58</f>
        <v>0</v>
      </c>
      <c r="Q58" s="48">
        <f t="shared" si="72"/>
        <v>0</v>
      </c>
      <c r="R58" s="48">
        <f t="shared" si="14"/>
        <v>0</v>
      </c>
      <c r="S58" s="48">
        <f t="shared" si="15"/>
        <v>0</v>
      </c>
      <c r="T58" s="162">
        <f t="shared" ca="1" si="53"/>
        <v>0</v>
      </c>
      <c r="U58" s="162">
        <f ca="1">IF(C58=A_Stammdaten!$B$9,$J58-$V58,OFFSET(V58,0,A_Stammdaten!$B$9-2017)-$V58)</f>
        <v>0</v>
      </c>
      <c r="V58" s="162">
        <f ca="1">IFERROR(OFFSET(V58,0,A_Stammdaten!$B$9-2016),0)</f>
        <v>0</v>
      </c>
      <c r="W58" s="162">
        <f t="shared" si="56"/>
        <v>0</v>
      </c>
      <c r="X58" s="162">
        <f t="shared" si="16"/>
        <v>0</v>
      </c>
      <c r="Y58" s="162">
        <f t="shared" si="17"/>
        <v>0</v>
      </c>
      <c r="Z58" s="162">
        <f t="shared" si="18"/>
        <v>0</v>
      </c>
      <c r="AA58" s="162">
        <f t="shared" si="19"/>
        <v>0</v>
      </c>
      <c r="AB58" s="162">
        <f t="shared" si="20"/>
        <v>0</v>
      </c>
      <c r="AC58" s="162">
        <f t="shared" si="21"/>
        <v>0</v>
      </c>
    </row>
    <row r="59" spans="1:29" s="15" customFormat="1" x14ac:dyDescent="0.25">
      <c r="A59" s="145"/>
      <c r="B59" s="43"/>
      <c r="C59" s="135"/>
      <c r="D59" s="45"/>
      <c r="E59" s="45"/>
      <c r="F59" s="45"/>
      <c r="G59" s="156">
        <f t="shared" si="10"/>
        <v>0</v>
      </c>
      <c r="H59" s="43"/>
      <c r="I59" s="43"/>
      <c r="J59" s="156">
        <f t="shared" si="11"/>
        <v>0</v>
      </c>
      <c r="K59" s="159">
        <f>IF(ISBLANK($B59),0,VLOOKUP($B59,Listen!$A$2:$C$44,2,FALSE))</f>
        <v>0</v>
      </c>
      <c r="L59" s="159">
        <f>IF(ISBLANK($B59),0,VLOOKUP($B59,Listen!$A$2:$C$44,3,FALSE))</f>
        <v>0</v>
      </c>
      <c r="M59" s="48">
        <f t="shared" si="12"/>
        <v>0</v>
      </c>
      <c r="N59" s="48">
        <f t="shared" si="36"/>
        <v>0</v>
      </c>
      <c r="O59" s="48">
        <f t="shared" si="37"/>
        <v>0</v>
      </c>
      <c r="P59" s="48">
        <f t="shared" ref="P59" si="78">O59</f>
        <v>0</v>
      </c>
      <c r="Q59" s="48">
        <f t="shared" si="72"/>
        <v>0</v>
      </c>
      <c r="R59" s="48">
        <f t="shared" si="14"/>
        <v>0</v>
      </c>
      <c r="S59" s="48">
        <f t="shared" si="15"/>
        <v>0</v>
      </c>
      <c r="T59" s="162">
        <f t="shared" ca="1" si="53"/>
        <v>0</v>
      </c>
      <c r="U59" s="162">
        <f ca="1">IF(C59=A_Stammdaten!$B$9,$J59-$V59,OFFSET(V59,0,A_Stammdaten!$B$9-2017)-$V59)</f>
        <v>0</v>
      </c>
      <c r="V59" s="162">
        <f ca="1">IFERROR(OFFSET(V59,0,A_Stammdaten!$B$9-2016),0)</f>
        <v>0</v>
      </c>
      <c r="W59" s="162">
        <f t="shared" si="56"/>
        <v>0</v>
      </c>
      <c r="X59" s="162">
        <f t="shared" si="16"/>
        <v>0</v>
      </c>
      <c r="Y59" s="162">
        <f t="shared" si="17"/>
        <v>0</v>
      </c>
      <c r="Z59" s="162">
        <f t="shared" si="18"/>
        <v>0</v>
      </c>
      <c r="AA59" s="162">
        <f t="shared" si="19"/>
        <v>0</v>
      </c>
      <c r="AB59" s="162">
        <f t="shared" si="20"/>
        <v>0</v>
      </c>
      <c r="AC59" s="162">
        <f t="shared" si="21"/>
        <v>0</v>
      </c>
    </row>
    <row r="60" spans="1:29" s="15" customFormat="1" x14ac:dyDescent="0.25">
      <c r="A60" s="145"/>
      <c r="B60" s="43"/>
      <c r="C60" s="135"/>
      <c r="D60" s="45"/>
      <c r="E60" s="45"/>
      <c r="F60" s="45"/>
      <c r="G60" s="156">
        <f t="shared" si="10"/>
        <v>0</v>
      </c>
      <c r="H60" s="43"/>
      <c r="I60" s="43"/>
      <c r="J60" s="156">
        <f t="shared" si="11"/>
        <v>0</v>
      </c>
      <c r="K60" s="159">
        <f>IF(ISBLANK($B60),0,VLOOKUP($B60,Listen!$A$2:$C$44,2,FALSE))</f>
        <v>0</v>
      </c>
      <c r="L60" s="159">
        <f>IF(ISBLANK($B60),0,VLOOKUP($B60,Listen!$A$2:$C$44,3,FALSE))</f>
        <v>0</v>
      </c>
      <c r="M60" s="48">
        <f t="shared" si="12"/>
        <v>0</v>
      </c>
      <c r="N60" s="48">
        <f t="shared" si="36"/>
        <v>0</v>
      </c>
      <c r="O60" s="48">
        <f t="shared" si="37"/>
        <v>0</v>
      </c>
      <c r="P60" s="48">
        <f t="shared" ref="P60" si="79">O60</f>
        <v>0</v>
      </c>
      <c r="Q60" s="48">
        <f t="shared" si="72"/>
        <v>0</v>
      </c>
      <c r="R60" s="48">
        <f t="shared" si="14"/>
        <v>0</v>
      </c>
      <c r="S60" s="48">
        <f t="shared" si="15"/>
        <v>0</v>
      </c>
      <c r="T60" s="162">
        <f t="shared" ca="1" si="53"/>
        <v>0</v>
      </c>
      <c r="U60" s="162">
        <f ca="1">IF(C60=A_Stammdaten!$B$9,$J60-$V60,OFFSET(V60,0,A_Stammdaten!$B$9-2017)-$V60)</f>
        <v>0</v>
      </c>
      <c r="V60" s="162">
        <f ca="1">IFERROR(OFFSET(V60,0,A_Stammdaten!$B$9-2016),0)</f>
        <v>0</v>
      </c>
      <c r="W60" s="162">
        <f t="shared" si="56"/>
        <v>0</v>
      </c>
      <c r="X60" s="162">
        <f t="shared" si="16"/>
        <v>0</v>
      </c>
      <c r="Y60" s="162">
        <f t="shared" si="17"/>
        <v>0</v>
      </c>
      <c r="Z60" s="162">
        <f t="shared" si="18"/>
        <v>0</v>
      </c>
      <c r="AA60" s="162">
        <f t="shared" si="19"/>
        <v>0</v>
      </c>
      <c r="AB60" s="162">
        <f t="shared" si="20"/>
        <v>0</v>
      </c>
      <c r="AC60" s="162">
        <f t="shared" si="21"/>
        <v>0</v>
      </c>
    </row>
    <row r="61" spans="1:29" s="15" customFormat="1" x14ac:dyDescent="0.25">
      <c r="A61" s="145"/>
      <c r="B61" s="43"/>
      <c r="C61" s="135"/>
      <c r="D61" s="45"/>
      <c r="E61" s="45"/>
      <c r="F61" s="45"/>
      <c r="G61" s="156">
        <f t="shared" si="10"/>
        <v>0</v>
      </c>
      <c r="H61" s="43"/>
      <c r="I61" s="43"/>
      <c r="J61" s="156">
        <f t="shared" si="11"/>
        <v>0</v>
      </c>
      <c r="K61" s="159">
        <f>IF(ISBLANK($B61),0,VLOOKUP($B61,Listen!$A$2:$C$44,2,FALSE))</f>
        <v>0</v>
      </c>
      <c r="L61" s="159">
        <f>IF(ISBLANK($B61),0,VLOOKUP($B61,Listen!$A$2:$C$44,3,FALSE))</f>
        <v>0</v>
      </c>
      <c r="M61" s="48">
        <f t="shared" si="12"/>
        <v>0</v>
      </c>
      <c r="N61" s="48">
        <f t="shared" si="36"/>
        <v>0</v>
      </c>
      <c r="O61" s="48">
        <f t="shared" si="37"/>
        <v>0</v>
      </c>
      <c r="P61" s="48">
        <f t="shared" ref="P61" si="80">O61</f>
        <v>0</v>
      </c>
      <c r="Q61" s="48">
        <f t="shared" si="72"/>
        <v>0</v>
      </c>
      <c r="R61" s="48">
        <f t="shared" si="14"/>
        <v>0</v>
      </c>
      <c r="S61" s="48">
        <f t="shared" si="15"/>
        <v>0</v>
      </c>
      <c r="T61" s="162">
        <f t="shared" ca="1" si="53"/>
        <v>0</v>
      </c>
      <c r="U61" s="162">
        <f ca="1">IF(C61=A_Stammdaten!$B$9,$J61-$V61,OFFSET(V61,0,A_Stammdaten!$B$9-2017)-$V61)</f>
        <v>0</v>
      </c>
      <c r="V61" s="162">
        <f ca="1">IFERROR(OFFSET(V61,0,A_Stammdaten!$B$9-2016),0)</f>
        <v>0</v>
      </c>
      <c r="W61" s="162">
        <f t="shared" si="56"/>
        <v>0</v>
      </c>
      <c r="X61" s="162">
        <f t="shared" si="16"/>
        <v>0</v>
      </c>
      <c r="Y61" s="162">
        <f t="shared" si="17"/>
        <v>0</v>
      </c>
      <c r="Z61" s="162">
        <f t="shared" si="18"/>
        <v>0</v>
      </c>
      <c r="AA61" s="162">
        <f t="shared" si="19"/>
        <v>0</v>
      </c>
      <c r="AB61" s="162">
        <f t="shared" si="20"/>
        <v>0</v>
      </c>
      <c r="AC61" s="162">
        <f t="shared" si="21"/>
        <v>0</v>
      </c>
    </row>
    <row r="62" spans="1:29" s="15" customFormat="1" x14ac:dyDescent="0.25">
      <c r="A62" s="145"/>
      <c r="B62" s="43"/>
      <c r="C62" s="135"/>
      <c r="D62" s="45"/>
      <c r="E62" s="45"/>
      <c r="F62" s="45"/>
      <c r="G62" s="156">
        <f t="shared" si="10"/>
        <v>0</v>
      </c>
      <c r="H62" s="43"/>
      <c r="I62" s="43"/>
      <c r="J62" s="156">
        <f t="shared" si="11"/>
        <v>0</v>
      </c>
      <c r="K62" s="159">
        <f>IF(ISBLANK($B62),0,VLOOKUP($B62,Listen!$A$2:$C$44,2,FALSE))</f>
        <v>0</v>
      </c>
      <c r="L62" s="159">
        <f>IF(ISBLANK($B62),0,VLOOKUP($B62,Listen!$A$2:$C$44,3,FALSE))</f>
        <v>0</v>
      </c>
      <c r="M62" s="48">
        <f t="shared" si="12"/>
        <v>0</v>
      </c>
      <c r="N62" s="48">
        <f t="shared" si="36"/>
        <v>0</v>
      </c>
      <c r="O62" s="48">
        <f t="shared" si="37"/>
        <v>0</v>
      </c>
      <c r="P62" s="48">
        <f t="shared" ref="P62" si="81">O62</f>
        <v>0</v>
      </c>
      <c r="Q62" s="48">
        <f t="shared" si="72"/>
        <v>0</v>
      </c>
      <c r="R62" s="48">
        <f t="shared" si="14"/>
        <v>0</v>
      </c>
      <c r="S62" s="48">
        <f t="shared" si="15"/>
        <v>0</v>
      </c>
      <c r="T62" s="162">
        <f t="shared" ca="1" si="53"/>
        <v>0</v>
      </c>
      <c r="U62" s="162">
        <f ca="1">IF(C62=A_Stammdaten!$B$9,$J62-$V62,OFFSET(V62,0,A_Stammdaten!$B$9-2017)-$V62)</f>
        <v>0</v>
      </c>
      <c r="V62" s="162">
        <f ca="1">IFERROR(OFFSET(V62,0,A_Stammdaten!$B$9-2016),0)</f>
        <v>0</v>
      </c>
      <c r="W62" s="162">
        <f t="shared" si="56"/>
        <v>0</v>
      </c>
      <c r="X62" s="162">
        <f t="shared" si="16"/>
        <v>0</v>
      </c>
      <c r="Y62" s="162">
        <f t="shared" si="17"/>
        <v>0</v>
      </c>
      <c r="Z62" s="162">
        <f t="shared" si="18"/>
        <v>0</v>
      </c>
      <c r="AA62" s="162">
        <f t="shared" si="19"/>
        <v>0</v>
      </c>
      <c r="AB62" s="162">
        <f t="shared" si="20"/>
        <v>0</v>
      </c>
      <c r="AC62" s="162">
        <f t="shared" si="21"/>
        <v>0</v>
      </c>
    </row>
    <row r="63" spans="1:29" s="15" customFormat="1" x14ac:dyDescent="0.25">
      <c r="A63" s="145"/>
      <c r="B63" s="43"/>
      <c r="C63" s="135"/>
      <c r="D63" s="45"/>
      <c r="E63" s="45"/>
      <c r="F63" s="45"/>
      <c r="G63" s="156">
        <f t="shared" si="10"/>
        <v>0</v>
      </c>
      <c r="H63" s="43"/>
      <c r="I63" s="43"/>
      <c r="J63" s="156">
        <f t="shared" si="11"/>
        <v>0</v>
      </c>
      <c r="K63" s="159">
        <f>IF(ISBLANK($B63),0,VLOOKUP($B63,Listen!$A$2:$C$44,2,FALSE))</f>
        <v>0</v>
      </c>
      <c r="L63" s="159">
        <f>IF(ISBLANK($B63),0,VLOOKUP($B63,Listen!$A$2:$C$44,3,FALSE))</f>
        <v>0</v>
      </c>
      <c r="M63" s="48">
        <f t="shared" si="12"/>
        <v>0</v>
      </c>
      <c r="N63" s="48">
        <f t="shared" si="36"/>
        <v>0</v>
      </c>
      <c r="O63" s="48">
        <f t="shared" si="37"/>
        <v>0</v>
      </c>
      <c r="P63" s="48">
        <f t="shared" ref="P63" si="82">O63</f>
        <v>0</v>
      </c>
      <c r="Q63" s="48">
        <f t="shared" si="72"/>
        <v>0</v>
      </c>
      <c r="R63" s="48">
        <f t="shared" si="14"/>
        <v>0</v>
      </c>
      <c r="S63" s="48">
        <f t="shared" si="15"/>
        <v>0</v>
      </c>
      <c r="T63" s="162">
        <f t="shared" ca="1" si="53"/>
        <v>0</v>
      </c>
      <c r="U63" s="162">
        <f ca="1">IF(C63=A_Stammdaten!$B$9,$J63-$V63,OFFSET(V63,0,A_Stammdaten!$B$9-2017)-$V63)</f>
        <v>0</v>
      </c>
      <c r="V63" s="162">
        <f ca="1">IFERROR(OFFSET(V63,0,A_Stammdaten!$B$9-2016),0)</f>
        <v>0</v>
      </c>
      <c r="W63" s="162">
        <f t="shared" si="56"/>
        <v>0</v>
      </c>
      <c r="X63" s="162">
        <f t="shared" si="16"/>
        <v>0</v>
      </c>
      <c r="Y63" s="162">
        <f t="shared" si="17"/>
        <v>0</v>
      </c>
      <c r="Z63" s="162">
        <f t="shared" si="18"/>
        <v>0</v>
      </c>
      <c r="AA63" s="162">
        <f t="shared" si="19"/>
        <v>0</v>
      </c>
      <c r="AB63" s="162">
        <f t="shared" si="20"/>
        <v>0</v>
      </c>
      <c r="AC63" s="162">
        <f t="shared" si="21"/>
        <v>0</v>
      </c>
    </row>
    <row r="64" spans="1:29" s="15" customFormat="1" x14ac:dyDescent="0.25">
      <c r="A64" s="145"/>
      <c r="B64" s="43"/>
      <c r="C64" s="135"/>
      <c r="D64" s="45"/>
      <c r="E64" s="45"/>
      <c r="F64" s="45"/>
      <c r="G64" s="156">
        <f t="shared" si="10"/>
        <v>0</v>
      </c>
      <c r="H64" s="43"/>
      <c r="I64" s="43"/>
      <c r="J64" s="156">
        <f t="shared" si="11"/>
        <v>0</v>
      </c>
      <c r="K64" s="159">
        <f>IF(ISBLANK($B64),0,VLOOKUP($B64,Listen!$A$2:$C$44,2,FALSE))</f>
        <v>0</v>
      </c>
      <c r="L64" s="159">
        <f>IF(ISBLANK($B64),0,VLOOKUP($B64,Listen!$A$2:$C$44,3,FALSE))</f>
        <v>0</v>
      </c>
      <c r="M64" s="48">
        <f t="shared" si="12"/>
        <v>0</v>
      </c>
      <c r="N64" s="48">
        <f t="shared" si="36"/>
        <v>0</v>
      </c>
      <c r="O64" s="48">
        <f t="shared" si="37"/>
        <v>0</v>
      </c>
      <c r="P64" s="48">
        <f t="shared" ref="P64" si="83">O64</f>
        <v>0</v>
      </c>
      <c r="Q64" s="48">
        <f t="shared" si="72"/>
        <v>0</v>
      </c>
      <c r="R64" s="48">
        <f t="shared" si="14"/>
        <v>0</v>
      </c>
      <c r="S64" s="48">
        <f t="shared" si="15"/>
        <v>0</v>
      </c>
      <c r="T64" s="162">
        <f t="shared" ca="1" si="53"/>
        <v>0</v>
      </c>
      <c r="U64" s="162">
        <f ca="1">IF(C64=A_Stammdaten!$B$9,$J64-$V64,OFFSET(V64,0,A_Stammdaten!$B$9-2017)-$V64)</f>
        <v>0</v>
      </c>
      <c r="V64" s="162">
        <f ca="1">IFERROR(OFFSET(V64,0,A_Stammdaten!$B$9-2016),0)</f>
        <v>0</v>
      </c>
      <c r="W64" s="162">
        <f t="shared" si="56"/>
        <v>0</v>
      </c>
      <c r="X64" s="162">
        <f t="shared" si="16"/>
        <v>0</v>
      </c>
      <c r="Y64" s="162">
        <f t="shared" si="17"/>
        <v>0</v>
      </c>
      <c r="Z64" s="162">
        <f t="shared" si="18"/>
        <v>0</v>
      </c>
      <c r="AA64" s="162">
        <f t="shared" si="19"/>
        <v>0</v>
      </c>
      <c r="AB64" s="162">
        <f t="shared" si="20"/>
        <v>0</v>
      </c>
      <c r="AC64" s="162">
        <f t="shared" si="21"/>
        <v>0</v>
      </c>
    </row>
    <row r="65" spans="1:29" s="15" customFormat="1" x14ac:dyDescent="0.25">
      <c r="A65" s="145"/>
      <c r="B65" s="43"/>
      <c r="C65" s="135"/>
      <c r="D65" s="45"/>
      <c r="E65" s="45"/>
      <c r="F65" s="45"/>
      <c r="G65" s="156">
        <f t="shared" si="10"/>
        <v>0</v>
      </c>
      <c r="H65" s="43"/>
      <c r="I65" s="43"/>
      <c r="J65" s="156">
        <f t="shared" si="11"/>
        <v>0</v>
      </c>
      <c r="K65" s="159">
        <f>IF(ISBLANK($B65),0,VLOOKUP($B65,Listen!$A$2:$C$44,2,FALSE))</f>
        <v>0</v>
      </c>
      <c r="L65" s="159">
        <f>IF(ISBLANK($B65),0,VLOOKUP($B65,Listen!$A$2:$C$44,3,FALSE))</f>
        <v>0</v>
      </c>
      <c r="M65" s="48">
        <f t="shared" si="12"/>
        <v>0</v>
      </c>
      <c r="N65" s="48">
        <f t="shared" si="36"/>
        <v>0</v>
      </c>
      <c r="O65" s="48">
        <f t="shared" si="37"/>
        <v>0</v>
      </c>
      <c r="P65" s="48">
        <f t="shared" ref="P65" si="84">O65</f>
        <v>0</v>
      </c>
      <c r="Q65" s="48">
        <f t="shared" si="72"/>
        <v>0</v>
      </c>
      <c r="R65" s="48">
        <f t="shared" si="14"/>
        <v>0</v>
      </c>
      <c r="S65" s="48">
        <f t="shared" si="15"/>
        <v>0</v>
      </c>
      <c r="T65" s="162">
        <f t="shared" ca="1" si="53"/>
        <v>0</v>
      </c>
      <c r="U65" s="162">
        <f ca="1">IF(C65=A_Stammdaten!$B$9,$J65-$V65,OFFSET(V65,0,A_Stammdaten!$B$9-2017)-$V65)</f>
        <v>0</v>
      </c>
      <c r="V65" s="162">
        <f ca="1">IFERROR(OFFSET(V65,0,A_Stammdaten!$B$9-2016),0)</f>
        <v>0</v>
      </c>
      <c r="W65" s="162">
        <f t="shared" si="56"/>
        <v>0</v>
      </c>
      <c r="X65" s="162">
        <f t="shared" si="16"/>
        <v>0</v>
      </c>
      <c r="Y65" s="162">
        <f t="shared" si="17"/>
        <v>0</v>
      </c>
      <c r="Z65" s="162">
        <f t="shared" si="18"/>
        <v>0</v>
      </c>
      <c r="AA65" s="162">
        <f t="shared" si="19"/>
        <v>0</v>
      </c>
      <c r="AB65" s="162">
        <f t="shared" si="20"/>
        <v>0</v>
      </c>
      <c r="AC65" s="162">
        <f t="shared" si="21"/>
        <v>0</v>
      </c>
    </row>
    <row r="66" spans="1:29" s="15" customFormat="1" x14ac:dyDescent="0.25">
      <c r="A66" s="145"/>
      <c r="B66" s="43"/>
      <c r="C66" s="135"/>
      <c r="D66" s="45"/>
      <c r="E66" s="45"/>
      <c r="F66" s="45"/>
      <c r="G66" s="156">
        <f t="shared" si="10"/>
        <v>0</v>
      </c>
      <c r="H66" s="43"/>
      <c r="I66" s="43"/>
      <c r="J66" s="156">
        <f t="shared" si="11"/>
        <v>0</v>
      </c>
      <c r="K66" s="159">
        <f>IF(ISBLANK($B66),0,VLOOKUP($B66,Listen!$A$2:$C$44,2,FALSE))</f>
        <v>0</v>
      </c>
      <c r="L66" s="159">
        <f>IF(ISBLANK($B66),0,VLOOKUP($B66,Listen!$A$2:$C$44,3,FALSE))</f>
        <v>0</v>
      </c>
      <c r="M66" s="48">
        <f t="shared" si="12"/>
        <v>0</v>
      </c>
      <c r="N66" s="48">
        <f t="shared" si="36"/>
        <v>0</v>
      </c>
      <c r="O66" s="48">
        <f t="shared" si="37"/>
        <v>0</v>
      </c>
      <c r="P66" s="48">
        <f t="shared" ref="P66" si="85">O66</f>
        <v>0</v>
      </c>
      <c r="Q66" s="48">
        <f t="shared" si="72"/>
        <v>0</v>
      </c>
      <c r="R66" s="48">
        <f t="shared" si="14"/>
        <v>0</v>
      </c>
      <c r="S66" s="48">
        <f t="shared" si="15"/>
        <v>0</v>
      </c>
      <c r="T66" s="162">
        <f t="shared" ca="1" si="53"/>
        <v>0</v>
      </c>
      <c r="U66" s="162">
        <f ca="1">IF(C66=A_Stammdaten!$B$9,$J66-$V66,OFFSET(V66,0,A_Stammdaten!$B$9-2017)-$V66)</f>
        <v>0</v>
      </c>
      <c r="V66" s="162">
        <f ca="1">IFERROR(OFFSET(V66,0,A_Stammdaten!$B$9-2016),0)</f>
        <v>0</v>
      </c>
      <c r="W66" s="162">
        <f t="shared" si="56"/>
        <v>0</v>
      </c>
      <c r="X66" s="162">
        <f t="shared" si="16"/>
        <v>0</v>
      </c>
      <c r="Y66" s="162">
        <f t="shared" si="17"/>
        <v>0</v>
      </c>
      <c r="Z66" s="162">
        <f t="shared" si="18"/>
        <v>0</v>
      </c>
      <c r="AA66" s="162">
        <f t="shared" si="19"/>
        <v>0</v>
      </c>
      <c r="AB66" s="162">
        <f t="shared" si="20"/>
        <v>0</v>
      </c>
      <c r="AC66" s="162">
        <f t="shared" si="21"/>
        <v>0</v>
      </c>
    </row>
    <row r="67" spans="1:29" s="15" customFormat="1" x14ac:dyDescent="0.25">
      <c r="A67" s="145"/>
      <c r="B67" s="43"/>
      <c r="C67" s="135"/>
      <c r="D67" s="45"/>
      <c r="E67" s="45"/>
      <c r="F67" s="45"/>
      <c r="G67" s="156">
        <f t="shared" si="10"/>
        <v>0</v>
      </c>
      <c r="H67" s="43"/>
      <c r="I67" s="43"/>
      <c r="J67" s="156">
        <f t="shared" si="11"/>
        <v>0</v>
      </c>
      <c r="K67" s="159">
        <f>IF(ISBLANK($B67),0,VLOOKUP($B67,Listen!$A$2:$C$44,2,FALSE))</f>
        <v>0</v>
      </c>
      <c r="L67" s="159">
        <f>IF(ISBLANK($B67),0,VLOOKUP($B67,Listen!$A$2:$C$44,3,FALSE))</f>
        <v>0</v>
      </c>
      <c r="M67" s="48">
        <f t="shared" si="12"/>
        <v>0</v>
      </c>
      <c r="N67" s="48">
        <f t="shared" si="36"/>
        <v>0</v>
      </c>
      <c r="O67" s="48">
        <f t="shared" si="37"/>
        <v>0</v>
      </c>
      <c r="P67" s="48">
        <f t="shared" ref="P67" si="86">O67</f>
        <v>0</v>
      </c>
      <c r="Q67" s="48">
        <f t="shared" si="72"/>
        <v>0</v>
      </c>
      <c r="R67" s="48">
        <f t="shared" si="14"/>
        <v>0</v>
      </c>
      <c r="S67" s="48">
        <f t="shared" si="15"/>
        <v>0</v>
      </c>
      <c r="T67" s="162">
        <f t="shared" ca="1" si="53"/>
        <v>0</v>
      </c>
      <c r="U67" s="162">
        <f ca="1">IF(C67=A_Stammdaten!$B$9,$J67-$V67,OFFSET(V67,0,A_Stammdaten!$B$9-2017)-$V67)</f>
        <v>0</v>
      </c>
      <c r="V67" s="162">
        <f ca="1">IFERROR(OFFSET(V67,0,A_Stammdaten!$B$9-2016),0)</f>
        <v>0</v>
      </c>
      <c r="W67" s="162">
        <f t="shared" si="56"/>
        <v>0</v>
      </c>
      <c r="X67" s="162">
        <f t="shared" si="16"/>
        <v>0</v>
      </c>
      <c r="Y67" s="162">
        <f t="shared" si="17"/>
        <v>0</v>
      </c>
      <c r="Z67" s="162">
        <f t="shared" si="18"/>
        <v>0</v>
      </c>
      <c r="AA67" s="162">
        <f t="shared" si="19"/>
        <v>0</v>
      </c>
      <c r="AB67" s="162">
        <f t="shared" si="20"/>
        <v>0</v>
      </c>
      <c r="AC67" s="162">
        <f t="shared" si="21"/>
        <v>0</v>
      </c>
    </row>
    <row r="68" spans="1:29" s="15" customFormat="1" x14ac:dyDescent="0.25">
      <c r="A68" s="145"/>
      <c r="B68" s="43"/>
      <c r="C68" s="135"/>
      <c r="D68" s="45"/>
      <c r="E68" s="45"/>
      <c r="F68" s="45"/>
      <c r="G68" s="156">
        <f t="shared" si="10"/>
        <v>0</v>
      </c>
      <c r="H68" s="43"/>
      <c r="I68" s="43"/>
      <c r="J68" s="156">
        <f t="shared" si="11"/>
        <v>0</v>
      </c>
      <c r="K68" s="159">
        <f>IF(ISBLANK($B68),0,VLOOKUP($B68,Listen!$A$2:$C$44,2,FALSE))</f>
        <v>0</v>
      </c>
      <c r="L68" s="159">
        <f>IF(ISBLANK($B68),0,VLOOKUP($B68,Listen!$A$2:$C$44,3,FALSE))</f>
        <v>0</v>
      </c>
      <c r="M68" s="48">
        <f t="shared" si="12"/>
        <v>0</v>
      </c>
      <c r="N68" s="48">
        <f t="shared" si="36"/>
        <v>0</v>
      </c>
      <c r="O68" s="48">
        <f t="shared" si="37"/>
        <v>0</v>
      </c>
      <c r="P68" s="48">
        <f t="shared" ref="P68" si="87">O68</f>
        <v>0</v>
      </c>
      <c r="Q68" s="48">
        <f t="shared" si="72"/>
        <v>0</v>
      </c>
      <c r="R68" s="48">
        <f t="shared" si="14"/>
        <v>0</v>
      </c>
      <c r="S68" s="48">
        <f t="shared" si="15"/>
        <v>0</v>
      </c>
      <c r="T68" s="162">
        <f t="shared" ca="1" si="53"/>
        <v>0</v>
      </c>
      <c r="U68" s="162">
        <f ca="1">IF(C68=A_Stammdaten!$B$9,$J68-$V68,OFFSET(V68,0,A_Stammdaten!$B$9-2017)-$V68)</f>
        <v>0</v>
      </c>
      <c r="V68" s="162">
        <f ca="1">IFERROR(OFFSET(V68,0,A_Stammdaten!$B$9-2016),0)</f>
        <v>0</v>
      </c>
      <c r="W68" s="162">
        <f t="shared" si="56"/>
        <v>0</v>
      </c>
      <c r="X68" s="162">
        <f t="shared" si="16"/>
        <v>0</v>
      </c>
      <c r="Y68" s="162">
        <f t="shared" si="17"/>
        <v>0</v>
      </c>
      <c r="Z68" s="162">
        <f t="shared" si="18"/>
        <v>0</v>
      </c>
      <c r="AA68" s="162">
        <f t="shared" si="19"/>
        <v>0</v>
      </c>
      <c r="AB68" s="162">
        <f t="shared" si="20"/>
        <v>0</v>
      </c>
      <c r="AC68" s="162">
        <f t="shared" si="21"/>
        <v>0</v>
      </c>
    </row>
    <row r="69" spans="1:29" s="15" customFormat="1" x14ac:dyDescent="0.25">
      <c r="A69" s="145"/>
      <c r="B69" s="43"/>
      <c r="C69" s="135"/>
      <c r="D69" s="45"/>
      <c r="E69" s="45"/>
      <c r="F69" s="45"/>
      <c r="G69" s="156">
        <f t="shared" si="10"/>
        <v>0</v>
      </c>
      <c r="H69" s="43"/>
      <c r="I69" s="43"/>
      <c r="J69" s="156">
        <f t="shared" si="11"/>
        <v>0</v>
      </c>
      <c r="K69" s="159">
        <f>IF(ISBLANK($B69),0,VLOOKUP($B69,Listen!$A$2:$C$44,2,FALSE))</f>
        <v>0</v>
      </c>
      <c r="L69" s="159">
        <f>IF(ISBLANK($B69),0,VLOOKUP($B69,Listen!$A$2:$C$44,3,FALSE))</f>
        <v>0</v>
      </c>
      <c r="M69" s="48">
        <f t="shared" si="12"/>
        <v>0</v>
      </c>
      <c r="N69" s="48">
        <f t="shared" si="36"/>
        <v>0</v>
      </c>
      <c r="O69" s="48">
        <f t="shared" si="37"/>
        <v>0</v>
      </c>
      <c r="P69" s="48">
        <f t="shared" ref="P69:Q84" si="88">O69</f>
        <v>0</v>
      </c>
      <c r="Q69" s="48">
        <f t="shared" si="88"/>
        <v>0</v>
      </c>
      <c r="R69" s="48">
        <f t="shared" si="14"/>
        <v>0</v>
      </c>
      <c r="S69" s="48">
        <f t="shared" si="15"/>
        <v>0</v>
      </c>
      <c r="T69" s="162">
        <f t="shared" ca="1" si="53"/>
        <v>0</v>
      </c>
      <c r="U69" s="162">
        <f ca="1">IF(C69=A_Stammdaten!$B$9,$J69-$V69,OFFSET(V69,0,A_Stammdaten!$B$9-2017)-$V69)</f>
        <v>0</v>
      </c>
      <c r="V69" s="162">
        <f ca="1">IFERROR(OFFSET(V69,0,A_Stammdaten!$B$9-2016),0)</f>
        <v>0</v>
      </c>
      <c r="W69" s="162">
        <f t="shared" ref="W69:W100" si="89">IF(OR($C69=0,$J69=0),0,IF($C69&lt;=VALUE(W$4),$J69-$J69/M69*(VALUE(W$4)-$C69+1),0))</f>
        <v>0</v>
      </c>
      <c r="X69" s="162">
        <f t="shared" si="16"/>
        <v>0</v>
      </c>
      <c r="Y69" s="162">
        <f t="shared" si="17"/>
        <v>0</v>
      </c>
      <c r="Z69" s="162">
        <f t="shared" si="18"/>
        <v>0</v>
      </c>
      <c r="AA69" s="162">
        <f t="shared" si="19"/>
        <v>0</v>
      </c>
      <c r="AB69" s="162">
        <f t="shared" si="20"/>
        <v>0</v>
      </c>
      <c r="AC69" s="162">
        <f t="shared" si="21"/>
        <v>0</v>
      </c>
    </row>
    <row r="70" spans="1:29" s="15" customFormat="1" x14ac:dyDescent="0.25">
      <c r="A70" s="145"/>
      <c r="B70" s="43"/>
      <c r="C70" s="135"/>
      <c r="D70" s="45"/>
      <c r="E70" s="45"/>
      <c r="F70" s="45"/>
      <c r="G70" s="156">
        <f t="shared" ref="G70:G133" si="90">D70+E70-F70</f>
        <v>0</v>
      </c>
      <c r="H70" s="43"/>
      <c r="I70" s="43"/>
      <c r="J70" s="156">
        <f t="shared" ref="J70:J133" si="91">G70-H70</f>
        <v>0</v>
      </c>
      <c r="K70" s="159">
        <f>IF(ISBLANK($B70),0,VLOOKUP($B70,Listen!$A$2:$C$44,2,FALSE))</f>
        <v>0</v>
      </c>
      <c r="L70" s="159">
        <f>IF(ISBLANK($B70),0,VLOOKUP($B70,Listen!$A$2:$C$44,3,FALSE))</f>
        <v>0</v>
      </c>
      <c r="M70" s="48">
        <f t="shared" ref="M70:M133" si="92">$K70</f>
        <v>0</v>
      </c>
      <c r="N70" s="48">
        <f t="shared" si="36"/>
        <v>0</v>
      </c>
      <c r="O70" s="48">
        <f t="shared" si="37"/>
        <v>0</v>
      </c>
      <c r="P70" s="48">
        <f t="shared" ref="P70" si="93">O70</f>
        <v>0</v>
      </c>
      <c r="Q70" s="48">
        <f t="shared" si="88"/>
        <v>0</v>
      </c>
      <c r="R70" s="48">
        <f t="shared" ref="R70:R133" si="94">Q70</f>
        <v>0</v>
      </c>
      <c r="S70" s="48">
        <f t="shared" ref="S70:S133" si="95">R70</f>
        <v>0</v>
      </c>
      <c r="T70" s="162">
        <f t="shared" ca="1" si="53"/>
        <v>0</v>
      </c>
      <c r="U70" s="162">
        <f ca="1">IF(C70=A_Stammdaten!$B$9,$J70-$V70,OFFSET(V70,0,A_Stammdaten!$B$9-2017)-$V70)</f>
        <v>0</v>
      </c>
      <c r="V70" s="162">
        <f ca="1">IFERROR(OFFSET(V70,0,A_Stammdaten!$B$9-2016),0)</f>
        <v>0</v>
      </c>
      <c r="W70" s="162">
        <f t="shared" si="89"/>
        <v>0</v>
      </c>
      <c r="X70" s="162">
        <f t="shared" ref="X70:X133" si="96">IF(OR($C70=0,$J70=0,N70-(VALUE(X$4)-$C70)=0),0,
IF($C70&lt;VALUE(X$4),W70-W70/(N70-(VALUE(X$4)-$C70)),
IF($C70=VALUE(X$4),$J70-$J70/N70,0)))</f>
        <v>0</v>
      </c>
      <c r="Y70" s="162">
        <f t="shared" ref="Y70:Y133" si="97">IF(OR($C70=0,$J70=0,O70-(VALUE(Y$4)-$C70)=0),0,
IF($C70&lt;VALUE(Y$4),X70-X70/(O70-(VALUE(Y$4)-$C70)),
IF($C70=VALUE(Y$4),$J70-$J70/O70,0)))</f>
        <v>0</v>
      </c>
      <c r="Z70" s="162">
        <f t="shared" ref="Z70:Z133" si="98">IF(OR($C70=0,$J70=0,P70-(VALUE(Z$4)-$C70)=0),0,
IF($C70&lt;VALUE(Z$4),Y70-Y70/(P70-(VALUE(Z$4)-$C70)),
IF($C70=VALUE(Z$4),$J70-$J70/P70,0)))</f>
        <v>0</v>
      </c>
      <c r="AA70" s="162">
        <f t="shared" ref="AA70:AA133" si="99">IF(OR($C70=0,$J70=0,Q70-(VALUE(AA$4)-$C70)=0),0,
IF($C70&lt;VALUE(AA$4),Z70-Z70/(Q70-(VALUE(AA$4)-$C70)),
IF($C70=VALUE(AA$4),$J70-$J70/Q70,0)))</f>
        <v>0</v>
      </c>
      <c r="AB70" s="162">
        <f t="shared" ref="AB70:AB133" si="100">IF(OR($C70=0,$J70=0,R70-(VALUE(AB$4)-$C70)=0),0,
IF($C70&lt;VALUE(AB$4),AA70-AA70/(R70-(VALUE(AB$4)-$C70)),
IF($C70=VALUE(AB$4),$J70-$J70/R70,0)))</f>
        <v>0</v>
      </c>
      <c r="AC70" s="162">
        <f t="shared" ref="AC70:AC133" si="101">IF(OR($C70=0,$J70=0,S70-(VALUE(AC$4)-$C70)=0),0,
IF($C70&lt;VALUE(AC$4),AB70-AB70/(S70-(VALUE(AC$4)-$C70)),
IF($C70=VALUE(AC$4),$J70-$J70/S70,0)))</f>
        <v>0</v>
      </c>
    </row>
    <row r="71" spans="1:29" s="15" customFormat="1" x14ac:dyDescent="0.25">
      <c r="A71" s="145"/>
      <c r="B71" s="43"/>
      <c r="C71" s="135"/>
      <c r="D71" s="45"/>
      <c r="E71" s="45"/>
      <c r="F71" s="45"/>
      <c r="G71" s="156">
        <f t="shared" si="90"/>
        <v>0</v>
      </c>
      <c r="H71" s="43"/>
      <c r="I71" s="43"/>
      <c r="J71" s="156">
        <f t="shared" si="91"/>
        <v>0</v>
      </c>
      <c r="K71" s="159">
        <f>IF(ISBLANK($B71),0,VLOOKUP($B71,Listen!$A$2:$C$44,2,FALSE))</f>
        <v>0</v>
      </c>
      <c r="L71" s="159">
        <f>IF(ISBLANK($B71),0,VLOOKUP($B71,Listen!$A$2:$C$44,3,FALSE))</f>
        <v>0</v>
      </c>
      <c r="M71" s="48">
        <f t="shared" si="92"/>
        <v>0</v>
      </c>
      <c r="N71" s="48">
        <f t="shared" si="36"/>
        <v>0</v>
      </c>
      <c r="O71" s="48">
        <f t="shared" si="37"/>
        <v>0</v>
      </c>
      <c r="P71" s="48">
        <f t="shared" ref="P71" si="102">O71</f>
        <v>0</v>
      </c>
      <c r="Q71" s="48">
        <f t="shared" si="88"/>
        <v>0</v>
      </c>
      <c r="R71" s="48">
        <f t="shared" si="94"/>
        <v>0</v>
      </c>
      <c r="S71" s="48">
        <f t="shared" si="95"/>
        <v>0</v>
      </c>
      <c r="T71" s="162">
        <f t="shared" ca="1" si="53"/>
        <v>0</v>
      </c>
      <c r="U71" s="162">
        <f ca="1">IF(C71=A_Stammdaten!$B$9,$J71-$V71,OFFSET(V71,0,A_Stammdaten!$B$9-2017)-$V71)</f>
        <v>0</v>
      </c>
      <c r="V71" s="162">
        <f ca="1">IFERROR(OFFSET(V71,0,A_Stammdaten!$B$9-2016),0)</f>
        <v>0</v>
      </c>
      <c r="W71" s="162">
        <f t="shared" si="89"/>
        <v>0</v>
      </c>
      <c r="X71" s="162">
        <f t="shared" si="96"/>
        <v>0</v>
      </c>
      <c r="Y71" s="162">
        <f t="shared" si="97"/>
        <v>0</v>
      </c>
      <c r="Z71" s="162">
        <f t="shared" si="98"/>
        <v>0</v>
      </c>
      <c r="AA71" s="162">
        <f t="shared" si="99"/>
        <v>0</v>
      </c>
      <c r="AB71" s="162">
        <f t="shared" si="100"/>
        <v>0</v>
      </c>
      <c r="AC71" s="162">
        <f t="shared" si="101"/>
        <v>0</v>
      </c>
    </row>
    <row r="72" spans="1:29" s="15" customFormat="1" x14ac:dyDescent="0.25">
      <c r="A72" s="145"/>
      <c r="B72" s="43"/>
      <c r="C72" s="135"/>
      <c r="D72" s="45"/>
      <c r="E72" s="45"/>
      <c r="F72" s="45"/>
      <c r="G72" s="156">
        <f t="shared" si="90"/>
        <v>0</v>
      </c>
      <c r="H72" s="43"/>
      <c r="I72" s="43"/>
      <c r="J72" s="156">
        <f t="shared" si="91"/>
        <v>0</v>
      </c>
      <c r="K72" s="159">
        <f>IF(ISBLANK($B72),0,VLOOKUP($B72,Listen!$A$2:$C$44,2,FALSE))</f>
        <v>0</v>
      </c>
      <c r="L72" s="159">
        <f>IF(ISBLANK($B72),0,VLOOKUP($B72,Listen!$A$2:$C$44,3,FALSE))</f>
        <v>0</v>
      </c>
      <c r="M72" s="48">
        <f t="shared" si="92"/>
        <v>0</v>
      </c>
      <c r="N72" s="48">
        <f t="shared" si="36"/>
        <v>0</v>
      </c>
      <c r="O72" s="48">
        <f t="shared" si="37"/>
        <v>0</v>
      </c>
      <c r="P72" s="48">
        <f t="shared" ref="P72" si="103">O72</f>
        <v>0</v>
      </c>
      <c r="Q72" s="48">
        <f t="shared" si="88"/>
        <v>0</v>
      </c>
      <c r="R72" s="48">
        <f t="shared" si="94"/>
        <v>0</v>
      </c>
      <c r="S72" s="48">
        <f t="shared" si="95"/>
        <v>0</v>
      </c>
      <c r="T72" s="162">
        <f t="shared" ca="1" si="53"/>
        <v>0</v>
      </c>
      <c r="U72" s="162">
        <f ca="1">IF(C72=A_Stammdaten!$B$9,$J72-$V72,OFFSET(V72,0,A_Stammdaten!$B$9-2017)-$V72)</f>
        <v>0</v>
      </c>
      <c r="V72" s="162">
        <f ca="1">IFERROR(OFFSET(V72,0,A_Stammdaten!$B$9-2016),0)</f>
        <v>0</v>
      </c>
      <c r="W72" s="162">
        <f t="shared" si="89"/>
        <v>0</v>
      </c>
      <c r="X72" s="162">
        <f t="shared" si="96"/>
        <v>0</v>
      </c>
      <c r="Y72" s="162">
        <f t="shared" si="97"/>
        <v>0</v>
      </c>
      <c r="Z72" s="162">
        <f t="shared" si="98"/>
        <v>0</v>
      </c>
      <c r="AA72" s="162">
        <f t="shared" si="99"/>
        <v>0</v>
      </c>
      <c r="AB72" s="162">
        <f t="shared" si="100"/>
        <v>0</v>
      </c>
      <c r="AC72" s="162">
        <f t="shared" si="101"/>
        <v>0</v>
      </c>
    </row>
    <row r="73" spans="1:29" s="15" customFormat="1" x14ac:dyDescent="0.25">
      <c r="A73" s="145"/>
      <c r="B73" s="43"/>
      <c r="C73" s="135"/>
      <c r="D73" s="45"/>
      <c r="E73" s="45"/>
      <c r="F73" s="45"/>
      <c r="G73" s="156">
        <f t="shared" si="90"/>
        <v>0</v>
      </c>
      <c r="H73" s="43"/>
      <c r="I73" s="43"/>
      <c r="J73" s="156">
        <f t="shared" si="91"/>
        <v>0</v>
      </c>
      <c r="K73" s="159">
        <f>IF(ISBLANK($B73),0,VLOOKUP($B73,Listen!$A$2:$C$44,2,FALSE))</f>
        <v>0</v>
      </c>
      <c r="L73" s="159">
        <f>IF(ISBLANK($B73),0,VLOOKUP($B73,Listen!$A$2:$C$44,3,FALSE))</f>
        <v>0</v>
      </c>
      <c r="M73" s="48">
        <f t="shared" si="92"/>
        <v>0</v>
      </c>
      <c r="N73" s="48">
        <f t="shared" si="36"/>
        <v>0</v>
      </c>
      <c r="O73" s="48">
        <f t="shared" si="37"/>
        <v>0</v>
      </c>
      <c r="P73" s="48">
        <f t="shared" ref="P73" si="104">O73</f>
        <v>0</v>
      </c>
      <c r="Q73" s="48">
        <f t="shared" si="88"/>
        <v>0</v>
      </c>
      <c r="R73" s="48">
        <f t="shared" si="94"/>
        <v>0</v>
      </c>
      <c r="S73" s="48">
        <f t="shared" si="95"/>
        <v>0</v>
      </c>
      <c r="T73" s="162">
        <f t="shared" ca="1" si="53"/>
        <v>0</v>
      </c>
      <c r="U73" s="162">
        <f ca="1">IF(C73=A_Stammdaten!$B$9,$J73-$V73,OFFSET(V73,0,A_Stammdaten!$B$9-2017)-$V73)</f>
        <v>0</v>
      </c>
      <c r="V73" s="162">
        <f ca="1">IFERROR(OFFSET(V73,0,A_Stammdaten!$B$9-2016),0)</f>
        <v>0</v>
      </c>
      <c r="W73" s="162">
        <f t="shared" si="89"/>
        <v>0</v>
      </c>
      <c r="X73" s="162">
        <f t="shared" si="96"/>
        <v>0</v>
      </c>
      <c r="Y73" s="162">
        <f t="shared" si="97"/>
        <v>0</v>
      </c>
      <c r="Z73" s="162">
        <f t="shared" si="98"/>
        <v>0</v>
      </c>
      <c r="AA73" s="162">
        <f t="shared" si="99"/>
        <v>0</v>
      </c>
      <c r="AB73" s="162">
        <f t="shared" si="100"/>
        <v>0</v>
      </c>
      <c r="AC73" s="162">
        <f t="shared" si="101"/>
        <v>0</v>
      </c>
    </row>
    <row r="74" spans="1:29" s="15" customFormat="1" x14ac:dyDescent="0.25">
      <c r="A74" s="145"/>
      <c r="B74" s="43"/>
      <c r="C74" s="135"/>
      <c r="D74" s="45"/>
      <c r="E74" s="45"/>
      <c r="F74" s="45"/>
      <c r="G74" s="156">
        <f t="shared" si="90"/>
        <v>0</v>
      </c>
      <c r="H74" s="43"/>
      <c r="I74" s="43"/>
      <c r="J74" s="156">
        <f t="shared" si="91"/>
        <v>0</v>
      </c>
      <c r="K74" s="159">
        <f>IF(ISBLANK($B74),0,VLOOKUP($B74,Listen!$A$2:$C$44,2,FALSE))</f>
        <v>0</v>
      </c>
      <c r="L74" s="159">
        <f>IF(ISBLANK($B74),0,VLOOKUP($B74,Listen!$A$2:$C$44,3,FALSE))</f>
        <v>0</v>
      </c>
      <c r="M74" s="48">
        <f t="shared" si="92"/>
        <v>0</v>
      </c>
      <c r="N74" s="48">
        <f t="shared" si="36"/>
        <v>0</v>
      </c>
      <c r="O74" s="48">
        <f t="shared" si="37"/>
        <v>0</v>
      </c>
      <c r="P74" s="48">
        <f t="shared" ref="P74" si="105">O74</f>
        <v>0</v>
      </c>
      <c r="Q74" s="48">
        <f t="shared" si="88"/>
        <v>0</v>
      </c>
      <c r="R74" s="48">
        <f t="shared" si="94"/>
        <v>0</v>
      </c>
      <c r="S74" s="48">
        <f t="shared" si="95"/>
        <v>0</v>
      </c>
      <c r="T74" s="162">
        <f t="shared" ca="1" si="53"/>
        <v>0</v>
      </c>
      <c r="U74" s="162">
        <f ca="1">IF(C74=A_Stammdaten!$B$9,$J74-$V74,OFFSET(V74,0,A_Stammdaten!$B$9-2017)-$V74)</f>
        <v>0</v>
      </c>
      <c r="V74" s="162">
        <f ca="1">IFERROR(OFFSET(V74,0,A_Stammdaten!$B$9-2016),0)</f>
        <v>0</v>
      </c>
      <c r="W74" s="162">
        <f t="shared" si="89"/>
        <v>0</v>
      </c>
      <c r="X74" s="162">
        <f t="shared" si="96"/>
        <v>0</v>
      </c>
      <c r="Y74" s="162">
        <f t="shared" si="97"/>
        <v>0</v>
      </c>
      <c r="Z74" s="162">
        <f t="shared" si="98"/>
        <v>0</v>
      </c>
      <c r="AA74" s="162">
        <f t="shared" si="99"/>
        <v>0</v>
      </c>
      <c r="AB74" s="162">
        <f t="shared" si="100"/>
        <v>0</v>
      </c>
      <c r="AC74" s="162">
        <f t="shared" si="101"/>
        <v>0</v>
      </c>
    </row>
    <row r="75" spans="1:29" s="15" customFormat="1" x14ac:dyDescent="0.25">
      <c r="A75" s="145"/>
      <c r="B75" s="43"/>
      <c r="C75" s="135"/>
      <c r="D75" s="45"/>
      <c r="E75" s="45"/>
      <c r="F75" s="45"/>
      <c r="G75" s="156">
        <f t="shared" si="90"/>
        <v>0</v>
      </c>
      <c r="H75" s="43"/>
      <c r="I75" s="43"/>
      <c r="J75" s="156">
        <f t="shared" si="91"/>
        <v>0</v>
      </c>
      <c r="K75" s="159">
        <f>IF(ISBLANK($B75),0,VLOOKUP($B75,Listen!$A$2:$C$44,2,FALSE))</f>
        <v>0</v>
      </c>
      <c r="L75" s="159">
        <f>IF(ISBLANK($B75),0,VLOOKUP($B75,Listen!$A$2:$C$44,3,FALSE))</f>
        <v>0</v>
      </c>
      <c r="M75" s="48">
        <f t="shared" si="92"/>
        <v>0</v>
      </c>
      <c r="N75" s="48">
        <f t="shared" si="36"/>
        <v>0</v>
      </c>
      <c r="O75" s="48">
        <f t="shared" si="37"/>
        <v>0</v>
      </c>
      <c r="P75" s="48">
        <f t="shared" ref="P75" si="106">O75</f>
        <v>0</v>
      </c>
      <c r="Q75" s="48">
        <f t="shared" si="88"/>
        <v>0</v>
      </c>
      <c r="R75" s="48">
        <f t="shared" si="94"/>
        <v>0</v>
      </c>
      <c r="S75" s="48">
        <f t="shared" si="95"/>
        <v>0</v>
      </c>
      <c r="T75" s="162">
        <f t="shared" ca="1" si="53"/>
        <v>0</v>
      </c>
      <c r="U75" s="162">
        <f ca="1">IF(C75=A_Stammdaten!$B$9,$J75-$V75,OFFSET(V75,0,A_Stammdaten!$B$9-2017)-$V75)</f>
        <v>0</v>
      </c>
      <c r="V75" s="162">
        <f ca="1">IFERROR(OFFSET(V75,0,A_Stammdaten!$B$9-2016),0)</f>
        <v>0</v>
      </c>
      <c r="W75" s="162">
        <f t="shared" si="89"/>
        <v>0</v>
      </c>
      <c r="X75" s="162">
        <f t="shared" si="96"/>
        <v>0</v>
      </c>
      <c r="Y75" s="162">
        <f t="shared" si="97"/>
        <v>0</v>
      </c>
      <c r="Z75" s="162">
        <f t="shared" si="98"/>
        <v>0</v>
      </c>
      <c r="AA75" s="162">
        <f t="shared" si="99"/>
        <v>0</v>
      </c>
      <c r="AB75" s="162">
        <f t="shared" si="100"/>
        <v>0</v>
      </c>
      <c r="AC75" s="162">
        <f t="shared" si="101"/>
        <v>0</v>
      </c>
    </row>
    <row r="76" spans="1:29" s="15" customFormat="1" x14ac:dyDescent="0.25">
      <c r="A76" s="145"/>
      <c r="B76" s="43"/>
      <c r="C76" s="135"/>
      <c r="D76" s="45"/>
      <c r="E76" s="45"/>
      <c r="F76" s="45"/>
      <c r="G76" s="156">
        <f t="shared" si="90"/>
        <v>0</v>
      </c>
      <c r="H76" s="43"/>
      <c r="I76" s="43"/>
      <c r="J76" s="156">
        <f t="shared" si="91"/>
        <v>0</v>
      </c>
      <c r="K76" s="159">
        <f>IF(ISBLANK($B76),0,VLOOKUP($B76,Listen!$A$2:$C$44,2,FALSE))</f>
        <v>0</v>
      </c>
      <c r="L76" s="159">
        <f>IF(ISBLANK($B76),0,VLOOKUP($B76,Listen!$A$2:$C$44,3,FALSE))</f>
        <v>0</v>
      </c>
      <c r="M76" s="48">
        <f t="shared" si="92"/>
        <v>0</v>
      </c>
      <c r="N76" s="48">
        <f t="shared" si="36"/>
        <v>0</v>
      </c>
      <c r="O76" s="48">
        <f t="shared" si="37"/>
        <v>0</v>
      </c>
      <c r="P76" s="48">
        <f t="shared" ref="P76" si="107">O76</f>
        <v>0</v>
      </c>
      <c r="Q76" s="48">
        <f t="shared" si="88"/>
        <v>0</v>
      </c>
      <c r="R76" s="48">
        <f t="shared" si="94"/>
        <v>0</v>
      </c>
      <c r="S76" s="48">
        <f t="shared" si="95"/>
        <v>0</v>
      </c>
      <c r="T76" s="162">
        <f t="shared" ca="1" si="53"/>
        <v>0</v>
      </c>
      <c r="U76" s="162">
        <f ca="1">IF(C76=A_Stammdaten!$B$9,$J76-$V76,OFFSET(V76,0,A_Stammdaten!$B$9-2017)-$V76)</f>
        <v>0</v>
      </c>
      <c r="V76" s="162">
        <f ca="1">IFERROR(OFFSET(V76,0,A_Stammdaten!$B$9-2016),0)</f>
        <v>0</v>
      </c>
      <c r="W76" s="162">
        <f t="shared" si="89"/>
        <v>0</v>
      </c>
      <c r="X76" s="162">
        <f t="shared" si="96"/>
        <v>0</v>
      </c>
      <c r="Y76" s="162">
        <f t="shared" si="97"/>
        <v>0</v>
      </c>
      <c r="Z76" s="162">
        <f t="shared" si="98"/>
        <v>0</v>
      </c>
      <c r="AA76" s="162">
        <f t="shared" si="99"/>
        <v>0</v>
      </c>
      <c r="AB76" s="162">
        <f t="shared" si="100"/>
        <v>0</v>
      </c>
      <c r="AC76" s="162">
        <f t="shared" si="101"/>
        <v>0</v>
      </c>
    </row>
    <row r="77" spans="1:29" s="15" customFormat="1" x14ac:dyDescent="0.25">
      <c r="A77" s="145"/>
      <c r="B77" s="43"/>
      <c r="C77" s="135"/>
      <c r="D77" s="45"/>
      <c r="E77" s="45"/>
      <c r="F77" s="45"/>
      <c r="G77" s="156">
        <f t="shared" si="90"/>
        <v>0</v>
      </c>
      <c r="H77" s="43"/>
      <c r="I77" s="43"/>
      <c r="J77" s="156">
        <f t="shared" si="91"/>
        <v>0</v>
      </c>
      <c r="K77" s="159">
        <f>IF(ISBLANK($B77),0,VLOOKUP($B77,Listen!$A$2:$C$44,2,FALSE))</f>
        <v>0</v>
      </c>
      <c r="L77" s="159">
        <f>IF(ISBLANK($B77),0,VLOOKUP($B77,Listen!$A$2:$C$44,3,FALSE))</f>
        <v>0</v>
      </c>
      <c r="M77" s="48">
        <f t="shared" si="92"/>
        <v>0</v>
      </c>
      <c r="N77" s="48">
        <f t="shared" si="36"/>
        <v>0</v>
      </c>
      <c r="O77" s="48">
        <f t="shared" si="37"/>
        <v>0</v>
      </c>
      <c r="P77" s="48">
        <f t="shared" ref="P77" si="108">O77</f>
        <v>0</v>
      </c>
      <c r="Q77" s="48">
        <f t="shared" si="88"/>
        <v>0</v>
      </c>
      <c r="R77" s="48">
        <f t="shared" si="94"/>
        <v>0</v>
      </c>
      <c r="S77" s="48">
        <f t="shared" si="95"/>
        <v>0</v>
      </c>
      <c r="T77" s="162">
        <f t="shared" ca="1" si="53"/>
        <v>0</v>
      </c>
      <c r="U77" s="162">
        <f ca="1">IF(C77=A_Stammdaten!$B$9,$J77-$V77,OFFSET(V77,0,A_Stammdaten!$B$9-2017)-$V77)</f>
        <v>0</v>
      </c>
      <c r="V77" s="162">
        <f ca="1">IFERROR(OFFSET(V77,0,A_Stammdaten!$B$9-2016),0)</f>
        <v>0</v>
      </c>
      <c r="W77" s="162">
        <f t="shared" si="89"/>
        <v>0</v>
      </c>
      <c r="X77" s="162">
        <f t="shared" si="96"/>
        <v>0</v>
      </c>
      <c r="Y77" s="162">
        <f t="shared" si="97"/>
        <v>0</v>
      </c>
      <c r="Z77" s="162">
        <f t="shared" si="98"/>
        <v>0</v>
      </c>
      <c r="AA77" s="162">
        <f t="shared" si="99"/>
        <v>0</v>
      </c>
      <c r="AB77" s="162">
        <f t="shared" si="100"/>
        <v>0</v>
      </c>
      <c r="AC77" s="162">
        <f t="shared" si="101"/>
        <v>0</v>
      </c>
    </row>
    <row r="78" spans="1:29" s="15" customFormat="1" x14ac:dyDescent="0.25">
      <c r="A78" s="145"/>
      <c r="B78" s="43"/>
      <c r="C78" s="135"/>
      <c r="D78" s="45"/>
      <c r="E78" s="45"/>
      <c r="F78" s="45"/>
      <c r="G78" s="156">
        <f t="shared" si="90"/>
        <v>0</v>
      </c>
      <c r="H78" s="43"/>
      <c r="I78" s="43"/>
      <c r="J78" s="156">
        <f t="shared" si="91"/>
        <v>0</v>
      </c>
      <c r="K78" s="159">
        <f>IF(ISBLANK($B78),0,VLOOKUP($B78,Listen!$A$2:$C$44,2,FALSE))</f>
        <v>0</v>
      </c>
      <c r="L78" s="159">
        <f>IF(ISBLANK($B78),0,VLOOKUP($B78,Listen!$A$2:$C$44,3,FALSE))</f>
        <v>0</v>
      </c>
      <c r="M78" s="48">
        <f t="shared" si="92"/>
        <v>0</v>
      </c>
      <c r="N78" s="48">
        <f t="shared" si="36"/>
        <v>0</v>
      </c>
      <c r="O78" s="48">
        <f t="shared" si="37"/>
        <v>0</v>
      </c>
      <c r="P78" s="48">
        <f t="shared" ref="P78" si="109">O78</f>
        <v>0</v>
      </c>
      <c r="Q78" s="48">
        <f t="shared" si="88"/>
        <v>0</v>
      </c>
      <c r="R78" s="48">
        <f t="shared" si="94"/>
        <v>0</v>
      </c>
      <c r="S78" s="48">
        <f t="shared" si="95"/>
        <v>0</v>
      </c>
      <c r="T78" s="162">
        <f t="shared" ca="1" si="53"/>
        <v>0</v>
      </c>
      <c r="U78" s="162">
        <f ca="1">IF(C78=A_Stammdaten!$B$9,$J78-$V78,OFFSET(V78,0,A_Stammdaten!$B$9-2017)-$V78)</f>
        <v>0</v>
      </c>
      <c r="V78" s="162">
        <f ca="1">IFERROR(OFFSET(V78,0,A_Stammdaten!$B$9-2016),0)</f>
        <v>0</v>
      </c>
      <c r="W78" s="162">
        <f t="shared" si="89"/>
        <v>0</v>
      </c>
      <c r="X78" s="162">
        <f t="shared" si="96"/>
        <v>0</v>
      </c>
      <c r="Y78" s="162">
        <f t="shared" si="97"/>
        <v>0</v>
      </c>
      <c r="Z78" s="162">
        <f t="shared" si="98"/>
        <v>0</v>
      </c>
      <c r="AA78" s="162">
        <f t="shared" si="99"/>
        <v>0</v>
      </c>
      <c r="AB78" s="162">
        <f t="shared" si="100"/>
        <v>0</v>
      </c>
      <c r="AC78" s="162">
        <f t="shared" si="101"/>
        <v>0</v>
      </c>
    </row>
    <row r="79" spans="1:29" s="15" customFormat="1" x14ac:dyDescent="0.25">
      <c r="A79" s="145"/>
      <c r="B79" s="43"/>
      <c r="C79" s="135"/>
      <c r="D79" s="45"/>
      <c r="E79" s="45"/>
      <c r="F79" s="45"/>
      <c r="G79" s="156">
        <f t="shared" si="90"/>
        <v>0</v>
      </c>
      <c r="H79" s="43"/>
      <c r="I79" s="43"/>
      <c r="J79" s="156">
        <f t="shared" si="91"/>
        <v>0</v>
      </c>
      <c r="K79" s="159">
        <f>IF(ISBLANK($B79),0,VLOOKUP($B79,Listen!$A$2:$C$44,2,FALSE))</f>
        <v>0</v>
      </c>
      <c r="L79" s="159">
        <f>IF(ISBLANK($B79),0,VLOOKUP($B79,Listen!$A$2:$C$44,3,FALSE))</f>
        <v>0</v>
      </c>
      <c r="M79" s="48">
        <f t="shared" si="92"/>
        <v>0</v>
      </c>
      <c r="N79" s="48">
        <f t="shared" si="36"/>
        <v>0</v>
      </c>
      <c r="O79" s="48">
        <f t="shared" si="37"/>
        <v>0</v>
      </c>
      <c r="P79" s="48">
        <f t="shared" ref="P79" si="110">O79</f>
        <v>0</v>
      </c>
      <c r="Q79" s="48">
        <f t="shared" si="88"/>
        <v>0</v>
      </c>
      <c r="R79" s="48">
        <f t="shared" si="94"/>
        <v>0</v>
      </c>
      <c r="S79" s="48">
        <f t="shared" si="95"/>
        <v>0</v>
      </c>
      <c r="T79" s="162">
        <f t="shared" ca="1" si="53"/>
        <v>0</v>
      </c>
      <c r="U79" s="162">
        <f ca="1">IF(C79=A_Stammdaten!$B$9,$J79-$V79,OFFSET(V79,0,A_Stammdaten!$B$9-2017)-$V79)</f>
        <v>0</v>
      </c>
      <c r="V79" s="162">
        <f ca="1">IFERROR(OFFSET(V79,0,A_Stammdaten!$B$9-2016),0)</f>
        <v>0</v>
      </c>
      <c r="W79" s="162">
        <f t="shared" si="89"/>
        <v>0</v>
      </c>
      <c r="X79" s="162">
        <f t="shared" si="96"/>
        <v>0</v>
      </c>
      <c r="Y79" s="162">
        <f t="shared" si="97"/>
        <v>0</v>
      </c>
      <c r="Z79" s="162">
        <f t="shared" si="98"/>
        <v>0</v>
      </c>
      <c r="AA79" s="162">
        <f t="shared" si="99"/>
        <v>0</v>
      </c>
      <c r="AB79" s="162">
        <f t="shared" si="100"/>
        <v>0</v>
      </c>
      <c r="AC79" s="162">
        <f t="shared" si="101"/>
        <v>0</v>
      </c>
    </row>
    <row r="80" spans="1:29" s="15" customFormat="1" x14ac:dyDescent="0.25">
      <c r="A80" s="145"/>
      <c r="B80" s="43"/>
      <c r="C80" s="135"/>
      <c r="D80" s="45"/>
      <c r="E80" s="45"/>
      <c r="F80" s="45"/>
      <c r="G80" s="156">
        <f t="shared" si="90"/>
        <v>0</v>
      </c>
      <c r="H80" s="43"/>
      <c r="I80" s="43"/>
      <c r="J80" s="156">
        <f t="shared" si="91"/>
        <v>0</v>
      </c>
      <c r="K80" s="159">
        <f>IF(ISBLANK($B80),0,VLOOKUP($B80,Listen!$A$2:$C$44,2,FALSE))</f>
        <v>0</v>
      </c>
      <c r="L80" s="159">
        <f>IF(ISBLANK($B80),0,VLOOKUP($B80,Listen!$A$2:$C$44,3,FALSE))</f>
        <v>0</v>
      </c>
      <c r="M80" s="48">
        <f t="shared" si="92"/>
        <v>0</v>
      </c>
      <c r="N80" s="48">
        <f t="shared" si="36"/>
        <v>0</v>
      </c>
      <c r="O80" s="48">
        <f t="shared" si="37"/>
        <v>0</v>
      </c>
      <c r="P80" s="48">
        <f t="shared" ref="P80" si="111">O80</f>
        <v>0</v>
      </c>
      <c r="Q80" s="48">
        <f t="shared" si="88"/>
        <v>0</v>
      </c>
      <c r="R80" s="48">
        <f t="shared" si="94"/>
        <v>0</v>
      </c>
      <c r="S80" s="48">
        <f t="shared" si="95"/>
        <v>0</v>
      </c>
      <c r="T80" s="162">
        <f t="shared" ca="1" si="53"/>
        <v>0</v>
      </c>
      <c r="U80" s="162">
        <f ca="1">IF(C80=A_Stammdaten!$B$9,$J80-$V80,OFFSET(V80,0,A_Stammdaten!$B$9-2017)-$V80)</f>
        <v>0</v>
      </c>
      <c r="V80" s="162">
        <f ca="1">IFERROR(OFFSET(V80,0,A_Stammdaten!$B$9-2016),0)</f>
        <v>0</v>
      </c>
      <c r="W80" s="162">
        <f t="shared" si="89"/>
        <v>0</v>
      </c>
      <c r="X80" s="162">
        <f t="shared" si="96"/>
        <v>0</v>
      </c>
      <c r="Y80" s="162">
        <f t="shared" si="97"/>
        <v>0</v>
      </c>
      <c r="Z80" s="162">
        <f t="shared" si="98"/>
        <v>0</v>
      </c>
      <c r="AA80" s="162">
        <f t="shared" si="99"/>
        <v>0</v>
      </c>
      <c r="AB80" s="162">
        <f t="shared" si="100"/>
        <v>0</v>
      </c>
      <c r="AC80" s="162">
        <f t="shared" si="101"/>
        <v>0</v>
      </c>
    </row>
    <row r="81" spans="1:29" s="15" customFormat="1" x14ac:dyDescent="0.25">
      <c r="A81" s="145"/>
      <c r="B81" s="43"/>
      <c r="C81" s="135"/>
      <c r="D81" s="45"/>
      <c r="E81" s="45"/>
      <c r="F81" s="45"/>
      <c r="G81" s="156">
        <f t="shared" si="90"/>
        <v>0</v>
      </c>
      <c r="H81" s="43"/>
      <c r="I81" s="43"/>
      <c r="J81" s="156">
        <f t="shared" si="91"/>
        <v>0</v>
      </c>
      <c r="K81" s="159">
        <f>IF(ISBLANK($B81),0,VLOOKUP($B81,Listen!$A$2:$C$44,2,FALSE))</f>
        <v>0</v>
      </c>
      <c r="L81" s="159">
        <f>IF(ISBLANK($B81),0,VLOOKUP($B81,Listen!$A$2:$C$44,3,FALSE))</f>
        <v>0</v>
      </c>
      <c r="M81" s="48">
        <f t="shared" si="92"/>
        <v>0</v>
      </c>
      <c r="N81" s="48">
        <f t="shared" si="36"/>
        <v>0</v>
      </c>
      <c r="O81" s="48">
        <f t="shared" si="37"/>
        <v>0</v>
      </c>
      <c r="P81" s="48">
        <f t="shared" ref="P81" si="112">O81</f>
        <v>0</v>
      </c>
      <c r="Q81" s="48">
        <f t="shared" si="88"/>
        <v>0</v>
      </c>
      <c r="R81" s="48">
        <f t="shared" si="94"/>
        <v>0</v>
      </c>
      <c r="S81" s="48">
        <f t="shared" si="95"/>
        <v>0</v>
      </c>
      <c r="T81" s="162">
        <f t="shared" ca="1" si="53"/>
        <v>0</v>
      </c>
      <c r="U81" s="162">
        <f ca="1">IF(C81=A_Stammdaten!$B$9,$J81-$V81,OFFSET(V81,0,A_Stammdaten!$B$9-2017)-$V81)</f>
        <v>0</v>
      </c>
      <c r="V81" s="162">
        <f ca="1">IFERROR(OFFSET(V81,0,A_Stammdaten!$B$9-2016),0)</f>
        <v>0</v>
      </c>
      <c r="W81" s="162">
        <f t="shared" si="89"/>
        <v>0</v>
      </c>
      <c r="X81" s="162">
        <f t="shared" si="96"/>
        <v>0</v>
      </c>
      <c r="Y81" s="162">
        <f t="shared" si="97"/>
        <v>0</v>
      </c>
      <c r="Z81" s="162">
        <f t="shared" si="98"/>
        <v>0</v>
      </c>
      <c r="AA81" s="162">
        <f t="shared" si="99"/>
        <v>0</v>
      </c>
      <c r="AB81" s="162">
        <f t="shared" si="100"/>
        <v>0</v>
      </c>
      <c r="AC81" s="162">
        <f t="shared" si="101"/>
        <v>0</v>
      </c>
    </row>
    <row r="82" spans="1:29" s="15" customFormat="1" x14ac:dyDescent="0.25">
      <c r="A82" s="145"/>
      <c r="B82" s="43"/>
      <c r="C82" s="135"/>
      <c r="D82" s="45"/>
      <c r="E82" s="45"/>
      <c r="F82" s="45"/>
      <c r="G82" s="156">
        <f t="shared" si="90"/>
        <v>0</v>
      </c>
      <c r="H82" s="43"/>
      <c r="I82" s="43"/>
      <c r="J82" s="156">
        <f t="shared" si="91"/>
        <v>0</v>
      </c>
      <c r="K82" s="159">
        <f>IF(ISBLANK($B82),0,VLOOKUP($B82,Listen!$A$2:$C$44,2,FALSE))</f>
        <v>0</v>
      </c>
      <c r="L82" s="159">
        <f>IF(ISBLANK($B82),0,VLOOKUP($B82,Listen!$A$2:$C$44,3,FALSE))</f>
        <v>0</v>
      </c>
      <c r="M82" s="48">
        <f t="shared" si="92"/>
        <v>0</v>
      </c>
      <c r="N82" s="48">
        <f t="shared" si="36"/>
        <v>0</v>
      </c>
      <c r="O82" s="48">
        <f t="shared" si="37"/>
        <v>0</v>
      </c>
      <c r="P82" s="48">
        <f t="shared" ref="P82" si="113">O82</f>
        <v>0</v>
      </c>
      <c r="Q82" s="48">
        <f t="shared" si="88"/>
        <v>0</v>
      </c>
      <c r="R82" s="48">
        <f t="shared" si="94"/>
        <v>0</v>
      </c>
      <c r="S82" s="48">
        <f t="shared" si="95"/>
        <v>0</v>
      </c>
      <c r="T82" s="162">
        <f t="shared" ca="1" si="53"/>
        <v>0</v>
      </c>
      <c r="U82" s="162">
        <f ca="1">IF(C82=A_Stammdaten!$B$9,$J82-$V82,OFFSET(V82,0,A_Stammdaten!$B$9-2017)-$V82)</f>
        <v>0</v>
      </c>
      <c r="V82" s="162">
        <f ca="1">IFERROR(OFFSET(V82,0,A_Stammdaten!$B$9-2016),0)</f>
        <v>0</v>
      </c>
      <c r="W82" s="162">
        <f t="shared" si="89"/>
        <v>0</v>
      </c>
      <c r="X82" s="162">
        <f t="shared" si="96"/>
        <v>0</v>
      </c>
      <c r="Y82" s="162">
        <f t="shared" si="97"/>
        <v>0</v>
      </c>
      <c r="Z82" s="162">
        <f t="shared" si="98"/>
        <v>0</v>
      </c>
      <c r="AA82" s="162">
        <f t="shared" si="99"/>
        <v>0</v>
      </c>
      <c r="AB82" s="162">
        <f t="shared" si="100"/>
        <v>0</v>
      </c>
      <c r="AC82" s="162">
        <f t="shared" si="101"/>
        <v>0</v>
      </c>
    </row>
    <row r="83" spans="1:29" s="15" customFormat="1" x14ac:dyDescent="0.25">
      <c r="A83" s="145"/>
      <c r="B83" s="43"/>
      <c r="C83" s="135"/>
      <c r="D83" s="45"/>
      <c r="E83" s="45"/>
      <c r="F83" s="45"/>
      <c r="G83" s="156">
        <f t="shared" si="90"/>
        <v>0</v>
      </c>
      <c r="H83" s="43"/>
      <c r="I83" s="43"/>
      <c r="J83" s="156">
        <f t="shared" si="91"/>
        <v>0</v>
      </c>
      <c r="K83" s="159">
        <f>IF(ISBLANK($B83),0,VLOOKUP($B83,Listen!$A$2:$C$44,2,FALSE))</f>
        <v>0</v>
      </c>
      <c r="L83" s="159">
        <f>IF(ISBLANK($B83),0,VLOOKUP($B83,Listen!$A$2:$C$44,3,FALSE))</f>
        <v>0</v>
      </c>
      <c r="M83" s="48">
        <f t="shared" si="92"/>
        <v>0</v>
      </c>
      <c r="N83" s="48">
        <f t="shared" si="36"/>
        <v>0</v>
      </c>
      <c r="O83" s="48">
        <f t="shared" si="37"/>
        <v>0</v>
      </c>
      <c r="P83" s="48">
        <f t="shared" ref="P83" si="114">O83</f>
        <v>0</v>
      </c>
      <c r="Q83" s="48">
        <f t="shared" si="88"/>
        <v>0</v>
      </c>
      <c r="R83" s="48">
        <f t="shared" si="94"/>
        <v>0</v>
      </c>
      <c r="S83" s="48">
        <f t="shared" si="95"/>
        <v>0</v>
      </c>
      <c r="T83" s="162">
        <f t="shared" ca="1" si="53"/>
        <v>0</v>
      </c>
      <c r="U83" s="162">
        <f ca="1">IF(C83=A_Stammdaten!$B$9,$J83-$V83,OFFSET(V83,0,A_Stammdaten!$B$9-2017)-$V83)</f>
        <v>0</v>
      </c>
      <c r="V83" s="162">
        <f ca="1">IFERROR(OFFSET(V83,0,A_Stammdaten!$B$9-2016),0)</f>
        <v>0</v>
      </c>
      <c r="W83" s="162">
        <f t="shared" si="89"/>
        <v>0</v>
      </c>
      <c r="X83" s="162">
        <f t="shared" si="96"/>
        <v>0</v>
      </c>
      <c r="Y83" s="162">
        <f t="shared" si="97"/>
        <v>0</v>
      </c>
      <c r="Z83" s="162">
        <f t="shared" si="98"/>
        <v>0</v>
      </c>
      <c r="AA83" s="162">
        <f t="shared" si="99"/>
        <v>0</v>
      </c>
      <c r="AB83" s="162">
        <f t="shared" si="100"/>
        <v>0</v>
      </c>
      <c r="AC83" s="162">
        <f t="shared" si="101"/>
        <v>0</v>
      </c>
    </row>
    <row r="84" spans="1:29" s="15" customFormat="1" x14ac:dyDescent="0.25">
      <c r="A84" s="145"/>
      <c r="B84" s="43"/>
      <c r="C84" s="135"/>
      <c r="D84" s="45"/>
      <c r="E84" s="45"/>
      <c r="F84" s="45"/>
      <c r="G84" s="156">
        <f t="shared" si="90"/>
        <v>0</v>
      </c>
      <c r="H84" s="43"/>
      <c r="I84" s="43"/>
      <c r="J84" s="156">
        <f t="shared" si="91"/>
        <v>0</v>
      </c>
      <c r="K84" s="159">
        <f>IF(ISBLANK($B84),0,VLOOKUP($B84,Listen!$A$2:$C$44,2,FALSE))</f>
        <v>0</v>
      </c>
      <c r="L84" s="159">
        <f>IF(ISBLANK($B84),0,VLOOKUP($B84,Listen!$A$2:$C$44,3,FALSE))</f>
        <v>0</v>
      </c>
      <c r="M84" s="48">
        <f t="shared" si="92"/>
        <v>0</v>
      </c>
      <c r="N84" s="48">
        <f t="shared" si="36"/>
        <v>0</v>
      </c>
      <c r="O84" s="48">
        <f t="shared" si="37"/>
        <v>0</v>
      </c>
      <c r="P84" s="48">
        <f t="shared" ref="P84" si="115">O84</f>
        <v>0</v>
      </c>
      <c r="Q84" s="48">
        <f t="shared" si="88"/>
        <v>0</v>
      </c>
      <c r="R84" s="48">
        <f t="shared" si="94"/>
        <v>0</v>
      </c>
      <c r="S84" s="48">
        <f t="shared" si="95"/>
        <v>0</v>
      </c>
      <c r="T84" s="162">
        <f t="shared" ca="1" si="53"/>
        <v>0</v>
      </c>
      <c r="U84" s="162">
        <f ca="1">IF(C84=A_Stammdaten!$B$9,$J84-$V84,OFFSET(V84,0,A_Stammdaten!$B$9-2017)-$V84)</f>
        <v>0</v>
      </c>
      <c r="V84" s="162">
        <f ca="1">IFERROR(OFFSET(V84,0,A_Stammdaten!$B$9-2016),0)</f>
        <v>0</v>
      </c>
      <c r="W84" s="162">
        <f t="shared" si="89"/>
        <v>0</v>
      </c>
      <c r="X84" s="162">
        <f t="shared" si="96"/>
        <v>0</v>
      </c>
      <c r="Y84" s="162">
        <f t="shared" si="97"/>
        <v>0</v>
      </c>
      <c r="Z84" s="162">
        <f t="shared" si="98"/>
        <v>0</v>
      </c>
      <c r="AA84" s="162">
        <f t="shared" si="99"/>
        <v>0</v>
      </c>
      <c r="AB84" s="162">
        <f t="shared" si="100"/>
        <v>0</v>
      </c>
      <c r="AC84" s="162">
        <f t="shared" si="101"/>
        <v>0</v>
      </c>
    </row>
    <row r="85" spans="1:29" s="15" customFormat="1" x14ac:dyDescent="0.25">
      <c r="A85" s="145"/>
      <c r="B85" s="43"/>
      <c r="C85" s="135"/>
      <c r="D85" s="45"/>
      <c r="E85" s="45"/>
      <c r="F85" s="45"/>
      <c r="G85" s="156">
        <f t="shared" si="90"/>
        <v>0</v>
      </c>
      <c r="H85" s="43"/>
      <c r="I85" s="43"/>
      <c r="J85" s="156">
        <f t="shared" si="91"/>
        <v>0</v>
      </c>
      <c r="K85" s="159">
        <f>IF(ISBLANK($B85),0,VLOOKUP($B85,Listen!$A$2:$C$44,2,FALSE))</f>
        <v>0</v>
      </c>
      <c r="L85" s="159">
        <f>IF(ISBLANK($B85),0,VLOOKUP($B85,Listen!$A$2:$C$44,3,FALSE))</f>
        <v>0</v>
      </c>
      <c r="M85" s="48">
        <f t="shared" si="92"/>
        <v>0</v>
      </c>
      <c r="N85" s="48">
        <f t="shared" ref="N85:N148" si="116">M85</f>
        <v>0</v>
      </c>
      <c r="O85" s="48">
        <f t="shared" ref="O85:O148" si="117">N85</f>
        <v>0</v>
      </c>
      <c r="P85" s="48">
        <f t="shared" ref="P85:Q100" si="118">O85</f>
        <v>0</v>
      </c>
      <c r="Q85" s="48">
        <f t="shared" si="118"/>
        <v>0</v>
      </c>
      <c r="R85" s="48">
        <f t="shared" si="94"/>
        <v>0</v>
      </c>
      <c r="S85" s="48">
        <f t="shared" si="95"/>
        <v>0</v>
      </c>
      <c r="T85" s="162">
        <f t="shared" ca="1" si="53"/>
        <v>0</v>
      </c>
      <c r="U85" s="162">
        <f ca="1">IF(C85=A_Stammdaten!$B$9,$J85-$V85,OFFSET(V85,0,A_Stammdaten!$B$9-2017)-$V85)</f>
        <v>0</v>
      </c>
      <c r="V85" s="162">
        <f ca="1">IFERROR(OFFSET(V85,0,A_Stammdaten!$B$9-2016),0)</f>
        <v>0</v>
      </c>
      <c r="W85" s="162">
        <f t="shared" si="89"/>
        <v>0</v>
      </c>
      <c r="X85" s="162">
        <f t="shared" si="96"/>
        <v>0</v>
      </c>
      <c r="Y85" s="162">
        <f t="shared" si="97"/>
        <v>0</v>
      </c>
      <c r="Z85" s="162">
        <f t="shared" si="98"/>
        <v>0</v>
      </c>
      <c r="AA85" s="162">
        <f t="shared" si="99"/>
        <v>0</v>
      </c>
      <c r="AB85" s="162">
        <f t="shared" si="100"/>
        <v>0</v>
      </c>
      <c r="AC85" s="162">
        <f t="shared" si="101"/>
        <v>0</v>
      </c>
    </row>
    <row r="86" spans="1:29" s="15" customFormat="1" x14ac:dyDescent="0.25">
      <c r="A86" s="145"/>
      <c r="B86" s="43"/>
      <c r="C86" s="135"/>
      <c r="D86" s="45"/>
      <c r="E86" s="45"/>
      <c r="F86" s="45"/>
      <c r="G86" s="156">
        <f t="shared" si="90"/>
        <v>0</v>
      </c>
      <c r="H86" s="43"/>
      <c r="I86" s="43"/>
      <c r="J86" s="156">
        <f t="shared" si="91"/>
        <v>0</v>
      </c>
      <c r="K86" s="159">
        <f>IF(ISBLANK($B86),0,VLOOKUP($B86,Listen!$A$2:$C$44,2,FALSE))</f>
        <v>0</v>
      </c>
      <c r="L86" s="159">
        <f>IF(ISBLANK($B86),0,VLOOKUP($B86,Listen!$A$2:$C$44,3,FALSE))</f>
        <v>0</v>
      </c>
      <c r="M86" s="48">
        <f t="shared" si="92"/>
        <v>0</v>
      </c>
      <c r="N86" s="48">
        <f t="shared" si="116"/>
        <v>0</v>
      </c>
      <c r="O86" s="48">
        <f t="shared" si="117"/>
        <v>0</v>
      </c>
      <c r="P86" s="48">
        <f t="shared" ref="P86" si="119">O86</f>
        <v>0</v>
      </c>
      <c r="Q86" s="48">
        <f t="shared" si="118"/>
        <v>0</v>
      </c>
      <c r="R86" s="48">
        <f t="shared" si="94"/>
        <v>0</v>
      </c>
      <c r="S86" s="48">
        <f t="shared" si="95"/>
        <v>0</v>
      </c>
      <c r="T86" s="162">
        <f t="shared" ca="1" si="53"/>
        <v>0</v>
      </c>
      <c r="U86" s="162">
        <f ca="1">IF(C86=A_Stammdaten!$B$9,$J86-$V86,OFFSET(V86,0,A_Stammdaten!$B$9-2017)-$V86)</f>
        <v>0</v>
      </c>
      <c r="V86" s="162">
        <f ca="1">IFERROR(OFFSET(V86,0,A_Stammdaten!$B$9-2016),0)</f>
        <v>0</v>
      </c>
      <c r="W86" s="162">
        <f t="shared" si="89"/>
        <v>0</v>
      </c>
      <c r="X86" s="162">
        <f t="shared" si="96"/>
        <v>0</v>
      </c>
      <c r="Y86" s="162">
        <f t="shared" si="97"/>
        <v>0</v>
      </c>
      <c r="Z86" s="162">
        <f t="shared" si="98"/>
        <v>0</v>
      </c>
      <c r="AA86" s="162">
        <f t="shared" si="99"/>
        <v>0</v>
      </c>
      <c r="AB86" s="162">
        <f t="shared" si="100"/>
        <v>0</v>
      </c>
      <c r="AC86" s="162">
        <f t="shared" si="101"/>
        <v>0</v>
      </c>
    </row>
    <row r="87" spans="1:29" s="15" customFormat="1" x14ac:dyDescent="0.25">
      <c r="A87" s="145"/>
      <c r="B87" s="43"/>
      <c r="C87" s="135"/>
      <c r="D87" s="45"/>
      <c r="E87" s="45"/>
      <c r="F87" s="45"/>
      <c r="G87" s="156">
        <f t="shared" si="90"/>
        <v>0</v>
      </c>
      <c r="H87" s="43"/>
      <c r="I87" s="43"/>
      <c r="J87" s="156">
        <f t="shared" si="91"/>
        <v>0</v>
      </c>
      <c r="K87" s="159">
        <f>IF(ISBLANK($B87),0,VLOOKUP($B87,Listen!$A$2:$C$44,2,FALSE))</f>
        <v>0</v>
      </c>
      <c r="L87" s="159">
        <f>IF(ISBLANK($B87),0,VLOOKUP($B87,Listen!$A$2:$C$44,3,FALSE))</f>
        <v>0</v>
      </c>
      <c r="M87" s="48">
        <f t="shared" si="92"/>
        <v>0</v>
      </c>
      <c r="N87" s="48">
        <f t="shared" si="116"/>
        <v>0</v>
      </c>
      <c r="O87" s="48">
        <f t="shared" si="117"/>
        <v>0</v>
      </c>
      <c r="P87" s="48">
        <f t="shared" ref="P87" si="120">O87</f>
        <v>0</v>
      </c>
      <c r="Q87" s="48">
        <f t="shared" si="118"/>
        <v>0</v>
      </c>
      <c r="R87" s="48">
        <f t="shared" si="94"/>
        <v>0</v>
      </c>
      <c r="S87" s="48">
        <f t="shared" si="95"/>
        <v>0</v>
      </c>
      <c r="T87" s="162">
        <f t="shared" ca="1" si="53"/>
        <v>0</v>
      </c>
      <c r="U87" s="162">
        <f ca="1">IF(C87=A_Stammdaten!$B$9,$J87-$V87,OFFSET(V87,0,A_Stammdaten!$B$9-2017)-$V87)</f>
        <v>0</v>
      </c>
      <c r="V87" s="162">
        <f ca="1">IFERROR(OFFSET(V87,0,A_Stammdaten!$B$9-2016),0)</f>
        <v>0</v>
      </c>
      <c r="W87" s="162">
        <f t="shared" si="89"/>
        <v>0</v>
      </c>
      <c r="X87" s="162">
        <f t="shared" si="96"/>
        <v>0</v>
      </c>
      <c r="Y87" s="162">
        <f t="shared" si="97"/>
        <v>0</v>
      </c>
      <c r="Z87" s="162">
        <f t="shared" si="98"/>
        <v>0</v>
      </c>
      <c r="AA87" s="162">
        <f t="shared" si="99"/>
        <v>0</v>
      </c>
      <c r="AB87" s="162">
        <f t="shared" si="100"/>
        <v>0</v>
      </c>
      <c r="AC87" s="162">
        <f t="shared" si="101"/>
        <v>0</v>
      </c>
    </row>
    <row r="88" spans="1:29" s="15" customFormat="1" x14ac:dyDescent="0.25">
      <c r="A88" s="145"/>
      <c r="B88" s="43"/>
      <c r="C88" s="135"/>
      <c r="D88" s="45"/>
      <c r="E88" s="45"/>
      <c r="F88" s="45"/>
      <c r="G88" s="156">
        <f t="shared" si="90"/>
        <v>0</v>
      </c>
      <c r="H88" s="43"/>
      <c r="I88" s="43"/>
      <c r="J88" s="156">
        <f t="shared" si="91"/>
        <v>0</v>
      </c>
      <c r="K88" s="159">
        <f>IF(ISBLANK($B88),0,VLOOKUP($B88,Listen!$A$2:$C$44,2,FALSE))</f>
        <v>0</v>
      </c>
      <c r="L88" s="159">
        <f>IF(ISBLANK($B88),0,VLOOKUP($B88,Listen!$A$2:$C$44,3,FALSE))</f>
        <v>0</v>
      </c>
      <c r="M88" s="48">
        <f t="shared" si="92"/>
        <v>0</v>
      </c>
      <c r="N88" s="48">
        <f t="shared" si="116"/>
        <v>0</v>
      </c>
      <c r="O88" s="48">
        <f t="shared" si="117"/>
        <v>0</v>
      </c>
      <c r="P88" s="48">
        <f t="shared" ref="P88" si="121">O88</f>
        <v>0</v>
      </c>
      <c r="Q88" s="48">
        <f t="shared" si="118"/>
        <v>0</v>
      </c>
      <c r="R88" s="48">
        <f t="shared" si="94"/>
        <v>0</v>
      </c>
      <c r="S88" s="48">
        <f t="shared" si="95"/>
        <v>0</v>
      </c>
      <c r="T88" s="162">
        <f t="shared" ca="1" si="53"/>
        <v>0</v>
      </c>
      <c r="U88" s="162">
        <f ca="1">IF(C88=A_Stammdaten!$B$9,$J88-$V88,OFFSET(V88,0,A_Stammdaten!$B$9-2017)-$V88)</f>
        <v>0</v>
      </c>
      <c r="V88" s="162">
        <f ca="1">IFERROR(OFFSET(V88,0,A_Stammdaten!$B$9-2016),0)</f>
        <v>0</v>
      </c>
      <c r="W88" s="162">
        <f t="shared" si="89"/>
        <v>0</v>
      </c>
      <c r="X88" s="162">
        <f t="shared" si="96"/>
        <v>0</v>
      </c>
      <c r="Y88" s="162">
        <f t="shared" si="97"/>
        <v>0</v>
      </c>
      <c r="Z88" s="162">
        <f t="shared" si="98"/>
        <v>0</v>
      </c>
      <c r="AA88" s="162">
        <f t="shared" si="99"/>
        <v>0</v>
      </c>
      <c r="AB88" s="162">
        <f t="shared" si="100"/>
        <v>0</v>
      </c>
      <c r="AC88" s="162">
        <f t="shared" si="101"/>
        <v>0</v>
      </c>
    </row>
    <row r="89" spans="1:29" s="15" customFormat="1" x14ac:dyDescent="0.25">
      <c r="A89" s="145"/>
      <c r="B89" s="43"/>
      <c r="C89" s="135"/>
      <c r="D89" s="45"/>
      <c r="E89" s="45"/>
      <c r="F89" s="45"/>
      <c r="G89" s="156">
        <f t="shared" si="90"/>
        <v>0</v>
      </c>
      <c r="H89" s="43"/>
      <c r="I89" s="43"/>
      <c r="J89" s="156">
        <f t="shared" si="91"/>
        <v>0</v>
      </c>
      <c r="K89" s="159">
        <f>IF(ISBLANK($B89),0,VLOOKUP($B89,Listen!$A$2:$C$44,2,FALSE))</f>
        <v>0</v>
      </c>
      <c r="L89" s="159">
        <f>IF(ISBLANK($B89),0,VLOOKUP($B89,Listen!$A$2:$C$44,3,FALSE))</f>
        <v>0</v>
      </c>
      <c r="M89" s="48">
        <f t="shared" si="92"/>
        <v>0</v>
      </c>
      <c r="N89" s="48">
        <f t="shared" si="116"/>
        <v>0</v>
      </c>
      <c r="O89" s="48">
        <f t="shared" si="117"/>
        <v>0</v>
      </c>
      <c r="P89" s="48">
        <f t="shared" ref="P89" si="122">O89</f>
        <v>0</v>
      </c>
      <c r="Q89" s="48">
        <f t="shared" si="118"/>
        <v>0</v>
      </c>
      <c r="R89" s="48">
        <f t="shared" si="94"/>
        <v>0</v>
      </c>
      <c r="S89" s="48">
        <f t="shared" si="95"/>
        <v>0</v>
      </c>
      <c r="T89" s="162">
        <f t="shared" ca="1" si="53"/>
        <v>0</v>
      </c>
      <c r="U89" s="162">
        <f ca="1">IF(C89=A_Stammdaten!$B$9,$J89-$V89,OFFSET(V89,0,A_Stammdaten!$B$9-2017)-$V89)</f>
        <v>0</v>
      </c>
      <c r="V89" s="162">
        <f ca="1">IFERROR(OFFSET(V89,0,A_Stammdaten!$B$9-2016),0)</f>
        <v>0</v>
      </c>
      <c r="W89" s="162">
        <f t="shared" si="89"/>
        <v>0</v>
      </c>
      <c r="X89" s="162">
        <f t="shared" si="96"/>
        <v>0</v>
      </c>
      <c r="Y89" s="162">
        <f t="shared" si="97"/>
        <v>0</v>
      </c>
      <c r="Z89" s="162">
        <f t="shared" si="98"/>
        <v>0</v>
      </c>
      <c r="AA89" s="162">
        <f t="shared" si="99"/>
        <v>0</v>
      </c>
      <c r="AB89" s="162">
        <f t="shared" si="100"/>
        <v>0</v>
      </c>
      <c r="AC89" s="162">
        <f t="shared" si="101"/>
        <v>0</v>
      </c>
    </row>
    <row r="90" spans="1:29" s="15" customFormat="1" x14ac:dyDescent="0.25">
      <c r="A90" s="145"/>
      <c r="B90" s="43"/>
      <c r="C90" s="135"/>
      <c r="D90" s="45"/>
      <c r="E90" s="45"/>
      <c r="F90" s="45"/>
      <c r="G90" s="156">
        <f t="shared" si="90"/>
        <v>0</v>
      </c>
      <c r="H90" s="43"/>
      <c r="I90" s="43"/>
      <c r="J90" s="156">
        <f t="shared" si="91"/>
        <v>0</v>
      </c>
      <c r="K90" s="159">
        <f>IF(ISBLANK($B90),0,VLOOKUP($B90,Listen!$A$2:$C$44,2,FALSE))</f>
        <v>0</v>
      </c>
      <c r="L90" s="159">
        <f>IF(ISBLANK($B90),0,VLOOKUP($B90,Listen!$A$2:$C$44,3,FALSE))</f>
        <v>0</v>
      </c>
      <c r="M90" s="48">
        <f t="shared" si="92"/>
        <v>0</v>
      </c>
      <c r="N90" s="48">
        <f t="shared" si="116"/>
        <v>0</v>
      </c>
      <c r="O90" s="48">
        <f t="shared" si="117"/>
        <v>0</v>
      </c>
      <c r="P90" s="48">
        <f t="shared" ref="P90" si="123">O90</f>
        <v>0</v>
      </c>
      <c r="Q90" s="48">
        <f t="shared" si="118"/>
        <v>0</v>
      </c>
      <c r="R90" s="48">
        <f t="shared" si="94"/>
        <v>0</v>
      </c>
      <c r="S90" s="48">
        <f t="shared" si="95"/>
        <v>0</v>
      </c>
      <c r="T90" s="162">
        <f t="shared" ca="1" si="53"/>
        <v>0</v>
      </c>
      <c r="U90" s="162">
        <f ca="1">IF(C90=A_Stammdaten!$B$9,$J90-$V90,OFFSET(V90,0,A_Stammdaten!$B$9-2017)-$V90)</f>
        <v>0</v>
      </c>
      <c r="V90" s="162">
        <f ca="1">IFERROR(OFFSET(V90,0,A_Stammdaten!$B$9-2016),0)</f>
        <v>0</v>
      </c>
      <c r="W90" s="162">
        <f t="shared" si="89"/>
        <v>0</v>
      </c>
      <c r="X90" s="162">
        <f t="shared" si="96"/>
        <v>0</v>
      </c>
      <c r="Y90" s="162">
        <f t="shared" si="97"/>
        <v>0</v>
      </c>
      <c r="Z90" s="162">
        <f t="shared" si="98"/>
        <v>0</v>
      </c>
      <c r="AA90" s="162">
        <f t="shared" si="99"/>
        <v>0</v>
      </c>
      <c r="AB90" s="162">
        <f t="shared" si="100"/>
        <v>0</v>
      </c>
      <c r="AC90" s="162">
        <f t="shared" si="101"/>
        <v>0</v>
      </c>
    </row>
    <row r="91" spans="1:29" s="15" customFormat="1" x14ac:dyDescent="0.25">
      <c r="A91" s="145"/>
      <c r="B91" s="43"/>
      <c r="C91" s="135"/>
      <c r="D91" s="45"/>
      <c r="E91" s="45"/>
      <c r="F91" s="45"/>
      <c r="G91" s="156">
        <f t="shared" si="90"/>
        <v>0</v>
      </c>
      <c r="H91" s="43"/>
      <c r="I91" s="43"/>
      <c r="J91" s="156">
        <f t="shared" si="91"/>
        <v>0</v>
      </c>
      <c r="K91" s="159">
        <f>IF(ISBLANK($B91),0,VLOOKUP($B91,Listen!$A$2:$C$44,2,FALSE))</f>
        <v>0</v>
      </c>
      <c r="L91" s="159">
        <f>IF(ISBLANK($B91),0,VLOOKUP($B91,Listen!$A$2:$C$44,3,FALSE))</f>
        <v>0</v>
      </c>
      <c r="M91" s="48">
        <f t="shared" si="92"/>
        <v>0</v>
      </c>
      <c r="N91" s="48">
        <f t="shared" si="116"/>
        <v>0</v>
      </c>
      <c r="O91" s="48">
        <f t="shared" si="117"/>
        <v>0</v>
      </c>
      <c r="P91" s="48">
        <f t="shared" ref="P91" si="124">O91</f>
        <v>0</v>
      </c>
      <c r="Q91" s="48">
        <f t="shared" si="118"/>
        <v>0</v>
      </c>
      <c r="R91" s="48">
        <f t="shared" si="94"/>
        <v>0</v>
      </c>
      <c r="S91" s="48">
        <f t="shared" si="95"/>
        <v>0</v>
      </c>
      <c r="T91" s="162">
        <f t="shared" ca="1" si="53"/>
        <v>0</v>
      </c>
      <c r="U91" s="162">
        <f ca="1">IF(C91=A_Stammdaten!$B$9,$J91-$V91,OFFSET(V91,0,A_Stammdaten!$B$9-2017)-$V91)</f>
        <v>0</v>
      </c>
      <c r="V91" s="162">
        <f ca="1">IFERROR(OFFSET(V91,0,A_Stammdaten!$B$9-2016),0)</f>
        <v>0</v>
      </c>
      <c r="W91" s="162">
        <f t="shared" si="89"/>
        <v>0</v>
      </c>
      <c r="X91" s="162">
        <f t="shared" si="96"/>
        <v>0</v>
      </c>
      <c r="Y91" s="162">
        <f t="shared" si="97"/>
        <v>0</v>
      </c>
      <c r="Z91" s="162">
        <f t="shared" si="98"/>
        <v>0</v>
      </c>
      <c r="AA91" s="162">
        <f t="shared" si="99"/>
        <v>0</v>
      </c>
      <c r="AB91" s="162">
        <f t="shared" si="100"/>
        <v>0</v>
      </c>
      <c r="AC91" s="162">
        <f t="shared" si="101"/>
        <v>0</v>
      </c>
    </row>
    <row r="92" spans="1:29" s="15" customFormat="1" x14ac:dyDescent="0.25">
      <c r="A92" s="145"/>
      <c r="B92" s="43"/>
      <c r="C92" s="135"/>
      <c r="D92" s="45"/>
      <c r="E92" s="45"/>
      <c r="F92" s="45"/>
      <c r="G92" s="156">
        <f t="shared" si="90"/>
        <v>0</v>
      </c>
      <c r="H92" s="43"/>
      <c r="I92" s="43"/>
      <c r="J92" s="156">
        <f t="shared" si="91"/>
        <v>0</v>
      </c>
      <c r="K92" s="159">
        <f>IF(ISBLANK($B92),0,VLOOKUP($B92,Listen!$A$2:$C$44,2,FALSE))</f>
        <v>0</v>
      </c>
      <c r="L92" s="159">
        <f>IF(ISBLANK($B92),0,VLOOKUP($B92,Listen!$A$2:$C$44,3,FALSE))</f>
        <v>0</v>
      </c>
      <c r="M92" s="48">
        <f t="shared" si="92"/>
        <v>0</v>
      </c>
      <c r="N92" s="48">
        <f t="shared" si="116"/>
        <v>0</v>
      </c>
      <c r="O92" s="48">
        <f t="shared" si="117"/>
        <v>0</v>
      </c>
      <c r="P92" s="48">
        <f t="shared" ref="P92" si="125">O92</f>
        <v>0</v>
      </c>
      <c r="Q92" s="48">
        <f t="shared" si="118"/>
        <v>0</v>
      </c>
      <c r="R92" s="48">
        <f t="shared" si="94"/>
        <v>0</v>
      </c>
      <c r="S92" s="48">
        <f t="shared" si="95"/>
        <v>0</v>
      </c>
      <c r="T92" s="162">
        <f t="shared" ca="1" si="53"/>
        <v>0</v>
      </c>
      <c r="U92" s="162">
        <f ca="1">IF(C92=A_Stammdaten!$B$9,$J92-$V92,OFFSET(V92,0,A_Stammdaten!$B$9-2017)-$V92)</f>
        <v>0</v>
      </c>
      <c r="V92" s="162">
        <f ca="1">IFERROR(OFFSET(V92,0,A_Stammdaten!$B$9-2016),0)</f>
        <v>0</v>
      </c>
      <c r="W92" s="162">
        <f t="shared" si="89"/>
        <v>0</v>
      </c>
      <c r="X92" s="162">
        <f t="shared" si="96"/>
        <v>0</v>
      </c>
      <c r="Y92" s="162">
        <f t="shared" si="97"/>
        <v>0</v>
      </c>
      <c r="Z92" s="162">
        <f t="shared" si="98"/>
        <v>0</v>
      </c>
      <c r="AA92" s="162">
        <f t="shared" si="99"/>
        <v>0</v>
      </c>
      <c r="AB92" s="162">
        <f t="shared" si="100"/>
        <v>0</v>
      </c>
      <c r="AC92" s="162">
        <f t="shared" si="101"/>
        <v>0</v>
      </c>
    </row>
    <row r="93" spans="1:29" s="15" customFormat="1" x14ac:dyDescent="0.25">
      <c r="A93" s="145"/>
      <c r="B93" s="43"/>
      <c r="C93" s="135"/>
      <c r="D93" s="45"/>
      <c r="E93" s="45"/>
      <c r="F93" s="45"/>
      <c r="G93" s="156">
        <f t="shared" si="90"/>
        <v>0</v>
      </c>
      <c r="H93" s="43"/>
      <c r="I93" s="43"/>
      <c r="J93" s="156">
        <f t="shared" si="91"/>
        <v>0</v>
      </c>
      <c r="K93" s="159">
        <f>IF(ISBLANK($B93),0,VLOOKUP($B93,Listen!$A$2:$C$44,2,FALSE))</f>
        <v>0</v>
      </c>
      <c r="L93" s="159">
        <f>IF(ISBLANK($B93),0,VLOOKUP($B93,Listen!$A$2:$C$44,3,FALSE))</f>
        <v>0</v>
      </c>
      <c r="M93" s="48">
        <f t="shared" si="92"/>
        <v>0</v>
      </c>
      <c r="N93" s="48">
        <f t="shared" si="116"/>
        <v>0</v>
      </c>
      <c r="O93" s="48">
        <f t="shared" si="117"/>
        <v>0</v>
      </c>
      <c r="P93" s="48">
        <f t="shared" ref="P93" si="126">O93</f>
        <v>0</v>
      </c>
      <c r="Q93" s="48">
        <f t="shared" si="118"/>
        <v>0</v>
      </c>
      <c r="R93" s="48">
        <f t="shared" si="94"/>
        <v>0</v>
      </c>
      <c r="S93" s="48">
        <f t="shared" si="95"/>
        <v>0</v>
      </c>
      <c r="T93" s="162">
        <f t="shared" ca="1" si="53"/>
        <v>0</v>
      </c>
      <c r="U93" s="162">
        <f ca="1">IF(C93=A_Stammdaten!$B$9,$J93-$V93,OFFSET(V93,0,A_Stammdaten!$B$9-2017)-$V93)</f>
        <v>0</v>
      </c>
      <c r="V93" s="162">
        <f ca="1">IFERROR(OFFSET(V93,0,A_Stammdaten!$B$9-2016),0)</f>
        <v>0</v>
      </c>
      <c r="W93" s="162">
        <f t="shared" si="89"/>
        <v>0</v>
      </c>
      <c r="X93" s="162">
        <f t="shared" si="96"/>
        <v>0</v>
      </c>
      <c r="Y93" s="162">
        <f t="shared" si="97"/>
        <v>0</v>
      </c>
      <c r="Z93" s="162">
        <f t="shared" si="98"/>
        <v>0</v>
      </c>
      <c r="AA93" s="162">
        <f t="shared" si="99"/>
        <v>0</v>
      </c>
      <c r="AB93" s="162">
        <f t="shared" si="100"/>
        <v>0</v>
      </c>
      <c r="AC93" s="162">
        <f t="shared" si="101"/>
        <v>0</v>
      </c>
    </row>
    <row r="94" spans="1:29" s="15" customFormat="1" x14ac:dyDescent="0.25">
      <c r="A94" s="145"/>
      <c r="B94" s="43"/>
      <c r="C94" s="135"/>
      <c r="D94" s="45"/>
      <c r="E94" s="45"/>
      <c r="F94" s="45"/>
      <c r="G94" s="156">
        <f t="shared" si="90"/>
        <v>0</v>
      </c>
      <c r="H94" s="43"/>
      <c r="I94" s="43"/>
      <c r="J94" s="156">
        <f t="shared" si="91"/>
        <v>0</v>
      </c>
      <c r="K94" s="159">
        <f>IF(ISBLANK($B94),0,VLOOKUP($B94,Listen!$A$2:$C$44,2,FALSE))</f>
        <v>0</v>
      </c>
      <c r="L94" s="159">
        <f>IF(ISBLANK($B94),0,VLOOKUP($B94,Listen!$A$2:$C$44,3,FALSE))</f>
        <v>0</v>
      </c>
      <c r="M94" s="48">
        <f t="shared" si="92"/>
        <v>0</v>
      </c>
      <c r="N94" s="48">
        <f t="shared" si="116"/>
        <v>0</v>
      </c>
      <c r="O94" s="48">
        <f t="shared" si="117"/>
        <v>0</v>
      </c>
      <c r="P94" s="48">
        <f t="shared" ref="P94" si="127">O94</f>
        <v>0</v>
      </c>
      <c r="Q94" s="48">
        <f t="shared" si="118"/>
        <v>0</v>
      </c>
      <c r="R94" s="48">
        <f t="shared" si="94"/>
        <v>0</v>
      </c>
      <c r="S94" s="48">
        <f t="shared" si="95"/>
        <v>0</v>
      </c>
      <c r="T94" s="162">
        <f t="shared" ca="1" si="53"/>
        <v>0</v>
      </c>
      <c r="U94" s="162">
        <f ca="1">IF(C94=A_Stammdaten!$B$9,$J94-$V94,OFFSET(V94,0,A_Stammdaten!$B$9-2017)-$V94)</f>
        <v>0</v>
      </c>
      <c r="V94" s="162">
        <f ca="1">IFERROR(OFFSET(V94,0,A_Stammdaten!$B$9-2016),0)</f>
        <v>0</v>
      </c>
      <c r="W94" s="162">
        <f t="shared" si="89"/>
        <v>0</v>
      </c>
      <c r="X94" s="162">
        <f t="shared" si="96"/>
        <v>0</v>
      </c>
      <c r="Y94" s="162">
        <f t="shared" si="97"/>
        <v>0</v>
      </c>
      <c r="Z94" s="162">
        <f t="shared" si="98"/>
        <v>0</v>
      </c>
      <c r="AA94" s="162">
        <f t="shared" si="99"/>
        <v>0</v>
      </c>
      <c r="AB94" s="162">
        <f t="shared" si="100"/>
        <v>0</v>
      </c>
      <c r="AC94" s="162">
        <f t="shared" si="101"/>
        <v>0</v>
      </c>
    </row>
    <row r="95" spans="1:29" s="15" customFormat="1" x14ac:dyDescent="0.25">
      <c r="A95" s="145"/>
      <c r="B95" s="43"/>
      <c r="C95" s="135"/>
      <c r="D95" s="45"/>
      <c r="E95" s="45"/>
      <c r="F95" s="45"/>
      <c r="G95" s="156">
        <f t="shared" si="90"/>
        <v>0</v>
      </c>
      <c r="H95" s="43"/>
      <c r="I95" s="43"/>
      <c r="J95" s="156">
        <f t="shared" si="91"/>
        <v>0</v>
      </c>
      <c r="K95" s="159">
        <f>IF(ISBLANK($B95),0,VLOOKUP($B95,Listen!$A$2:$C$44,2,FALSE))</f>
        <v>0</v>
      </c>
      <c r="L95" s="159">
        <f>IF(ISBLANK($B95),0,VLOOKUP($B95,Listen!$A$2:$C$44,3,FALSE))</f>
        <v>0</v>
      </c>
      <c r="M95" s="48">
        <f t="shared" si="92"/>
        <v>0</v>
      </c>
      <c r="N95" s="48">
        <f t="shared" si="116"/>
        <v>0</v>
      </c>
      <c r="O95" s="48">
        <f t="shared" si="117"/>
        <v>0</v>
      </c>
      <c r="P95" s="48">
        <f t="shared" ref="P95" si="128">O95</f>
        <v>0</v>
      </c>
      <c r="Q95" s="48">
        <f t="shared" si="118"/>
        <v>0</v>
      </c>
      <c r="R95" s="48">
        <f t="shared" si="94"/>
        <v>0</v>
      </c>
      <c r="S95" s="48">
        <f t="shared" si="95"/>
        <v>0</v>
      </c>
      <c r="T95" s="162">
        <f t="shared" ca="1" si="53"/>
        <v>0</v>
      </c>
      <c r="U95" s="162">
        <f ca="1">IF(C95=A_Stammdaten!$B$9,$J95-$V95,OFFSET(V95,0,A_Stammdaten!$B$9-2017)-$V95)</f>
        <v>0</v>
      </c>
      <c r="V95" s="162">
        <f ca="1">IFERROR(OFFSET(V95,0,A_Stammdaten!$B$9-2016),0)</f>
        <v>0</v>
      </c>
      <c r="W95" s="162">
        <f t="shared" si="89"/>
        <v>0</v>
      </c>
      <c r="X95" s="162">
        <f t="shared" si="96"/>
        <v>0</v>
      </c>
      <c r="Y95" s="162">
        <f t="shared" si="97"/>
        <v>0</v>
      </c>
      <c r="Z95" s="162">
        <f t="shared" si="98"/>
        <v>0</v>
      </c>
      <c r="AA95" s="162">
        <f t="shared" si="99"/>
        <v>0</v>
      </c>
      <c r="AB95" s="162">
        <f t="shared" si="100"/>
        <v>0</v>
      </c>
      <c r="AC95" s="162">
        <f t="shared" si="101"/>
        <v>0</v>
      </c>
    </row>
    <row r="96" spans="1:29" s="15" customFormat="1" x14ac:dyDescent="0.25">
      <c r="A96" s="145"/>
      <c r="B96" s="43"/>
      <c r="C96" s="135"/>
      <c r="D96" s="45"/>
      <c r="E96" s="45"/>
      <c r="F96" s="45"/>
      <c r="G96" s="156">
        <f t="shared" si="90"/>
        <v>0</v>
      </c>
      <c r="H96" s="43"/>
      <c r="I96" s="43"/>
      <c r="J96" s="156">
        <f t="shared" si="91"/>
        <v>0</v>
      </c>
      <c r="K96" s="159">
        <f>IF(ISBLANK($B96),0,VLOOKUP($B96,Listen!$A$2:$C$44,2,FALSE))</f>
        <v>0</v>
      </c>
      <c r="L96" s="159">
        <f>IF(ISBLANK($B96),0,VLOOKUP($B96,Listen!$A$2:$C$44,3,FALSE))</f>
        <v>0</v>
      </c>
      <c r="M96" s="48">
        <f t="shared" si="92"/>
        <v>0</v>
      </c>
      <c r="N96" s="48">
        <f t="shared" si="116"/>
        <v>0</v>
      </c>
      <c r="O96" s="48">
        <f t="shared" si="117"/>
        <v>0</v>
      </c>
      <c r="P96" s="48">
        <f t="shared" ref="P96" si="129">O96</f>
        <v>0</v>
      </c>
      <c r="Q96" s="48">
        <f t="shared" si="118"/>
        <v>0</v>
      </c>
      <c r="R96" s="48">
        <f t="shared" si="94"/>
        <v>0</v>
      </c>
      <c r="S96" s="48">
        <f t="shared" si="95"/>
        <v>0</v>
      </c>
      <c r="T96" s="162">
        <f t="shared" ca="1" si="53"/>
        <v>0</v>
      </c>
      <c r="U96" s="162">
        <f ca="1">IF(C96=A_Stammdaten!$B$9,$J96-$V96,OFFSET(V96,0,A_Stammdaten!$B$9-2017)-$V96)</f>
        <v>0</v>
      </c>
      <c r="V96" s="162">
        <f ca="1">IFERROR(OFFSET(V96,0,A_Stammdaten!$B$9-2016),0)</f>
        <v>0</v>
      </c>
      <c r="W96" s="162">
        <f t="shared" si="89"/>
        <v>0</v>
      </c>
      <c r="X96" s="162">
        <f t="shared" si="96"/>
        <v>0</v>
      </c>
      <c r="Y96" s="162">
        <f t="shared" si="97"/>
        <v>0</v>
      </c>
      <c r="Z96" s="162">
        <f t="shared" si="98"/>
        <v>0</v>
      </c>
      <c r="AA96" s="162">
        <f t="shared" si="99"/>
        <v>0</v>
      </c>
      <c r="AB96" s="162">
        <f t="shared" si="100"/>
        <v>0</v>
      </c>
      <c r="AC96" s="162">
        <f t="shared" si="101"/>
        <v>0</v>
      </c>
    </row>
    <row r="97" spans="1:29" s="15" customFormat="1" x14ac:dyDescent="0.25">
      <c r="A97" s="145"/>
      <c r="B97" s="43"/>
      <c r="C97" s="135"/>
      <c r="D97" s="45"/>
      <c r="E97" s="45"/>
      <c r="F97" s="45"/>
      <c r="G97" s="156">
        <f t="shared" si="90"/>
        <v>0</v>
      </c>
      <c r="H97" s="43"/>
      <c r="I97" s="43"/>
      <c r="J97" s="156">
        <f t="shared" si="91"/>
        <v>0</v>
      </c>
      <c r="K97" s="159">
        <f>IF(ISBLANK($B97),0,VLOOKUP($B97,Listen!$A$2:$C$44,2,FALSE))</f>
        <v>0</v>
      </c>
      <c r="L97" s="159">
        <f>IF(ISBLANK($B97),0,VLOOKUP($B97,Listen!$A$2:$C$44,3,FALSE))</f>
        <v>0</v>
      </c>
      <c r="M97" s="48">
        <f t="shared" si="92"/>
        <v>0</v>
      </c>
      <c r="N97" s="48">
        <f t="shared" si="116"/>
        <v>0</v>
      </c>
      <c r="O97" s="48">
        <f t="shared" si="117"/>
        <v>0</v>
      </c>
      <c r="P97" s="48">
        <f t="shared" ref="P97" si="130">O97</f>
        <v>0</v>
      </c>
      <c r="Q97" s="48">
        <f t="shared" si="118"/>
        <v>0</v>
      </c>
      <c r="R97" s="48">
        <f t="shared" si="94"/>
        <v>0</v>
      </c>
      <c r="S97" s="48">
        <f t="shared" si="95"/>
        <v>0</v>
      </c>
      <c r="T97" s="162">
        <f t="shared" ca="1" si="53"/>
        <v>0</v>
      </c>
      <c r="U97" s="162">
        <f ca="1">IF(C97=A_Stammdaten!$B$9,$J97-$V97,OFFSET(V97,0,A_Stammdaten!$B$9-2017)-$V97)</f>
        <v>0</v>
      </c>
      <c r="V97" s="162">
        <f ca="1">IFERROR(OFFSET(V97,0,A_Stammdaten!$B$9-2016),0)</f>
        <v>0</v>
      </c>
      <c r="W97" s="162">
        <f t="shared" si="89"/>
        <v>0</v>
      </c>
      <c r="X97" s="162">
        <f t="shared" si="96"/>
        <v>0</v>
      </c>
      <c r="Y97" s="162">
        <f t="shared" si="97"/>
        <v>0</v>
      </c>
      <c r="Z97" s="162">
        <f t="shared" si="98"/>
        <v>0</v>
      </c>
      <c r="AA97" s="162">
        <f t="shared" si="99"/>
        <v>0</v>
      </c>
      <c r="AB97" s="162">
        <f t="shared" si="100"/>
        <v>0</v>
      </c>
      <c r="AC97" s="162">
        <f t="shared" si="101"/>
        <v>0</v>
      </c>
    </row>
    <row r="98" spans="1:29" s="15" customFormat="1" x14ac:dyDescent="0.25">
      <c r="A98" s="145"/>
      <c r="B98" s="43"/>
      <c r="C98" s="135"/>
      <c r="D98" s="45"/>
      <c r="E98" s="45"/>
      <c r="F98" s="45"/>
      <c r="G98" s="156">
        <f t="shared" si="90"/>
        <v>0</v>
      </c>
      <c r="H98" s="43"/>
      <c r="I98" s="43"/>
      <c r="J98" s="156">
        <f t="shared" si="91"/>
        <v>0</v>
      </c>
      <c r="K98" s="159">
        <f>IF(ISBLANK($B98),0,VLOOKUP($B98,Listen!$A$2:$C$44,2,FALSE))</f>
        <v>0</v>
      </c>
      <c r="L98" s="159">
        <f>IF(ISBLANK($B98),0,VLOOKUP($B98,Listen!$A$2:$C$44,3,FALSE))</f>
        <v>0</v>
      </c>
      <c r="M98" s="48">
        <f t="shared" si="92"/>
        <v>0</v>
      </c>
      <c r="N98" s="48">
        <f t="shared" si="116"/>
        <v>0</v>
      </c>
      <c r="O98" s="48">
        <f t="shared" si="117"/>
        <v>0</v>
      </c>
      <c r="P98" s="48">
        <f t="shared" ref="P98" si="131">O98</f>
        <v>0</v>
      </c>
      <c r="Q98" s="48">
        <f t="shared" si="118"/>
        <v>0</v>
      </c>
      <c r="R98" s="48">
        <f t="shared" si="94"/>
        <v>0</v>
      </c>
      <c r="S98" s="48">
        <f t="shared" si="95"/>
        <v>0</v>
      </c>
      <c r="T98" s="162">
        <f t="shared" ca="1" si="53"/>
        <v>0</v>
      </c>
      <c r="U98" s="162">
        <f ca="1">IF(C98=A_Stammdaten!$B$9,$J98-$V98,OFFSET(V98,0,A_Stammdaten!$B$9-2017)-$V98)</f>
        <v>0</v>
      </c>
      <c r="V98" s="162">
        <f ca="1">IFERROR(OFFSET(V98,0,A_Stammdaten!$B$9-2016),0)</f>
        <v>0</v>
      </c>
      <c r="W98" s="162">
        <f t="shared" si="89"/>
        <v>0</v>
      </c>
      <c r="X98" s="162">
        <f t="shared" si="96"/>
        <v>0</v>
      </c>
      <c r="Y98" s="162">
        <f t="shared" si="97"/>
        <v>0</v>
      </c>
      <c r="Z98" s="162">
        <f t="shared" si="98"/>
        <v>0</v>
      </c>
      <c r="AA98" s="162">
        <f t="shared" si="99"/>
        <v>0</v>
      </c>
      <c r="AB98" s="162">
        <f t="shared" si="100"/>
        <v>0</v>
      </c>
      <c r="AC98" s="162">
        <f t="shared" si="101"/>
        <v>0</v>
      </c>
    </row>
    <row r="99" spans="1:29" s="15" customFormat="1" x14ac:dyDescent="0.25">
      <c r="A99" s="145"/>
      <c r="B99" s="43"/>
      <c r="C99" s="135"/>
      <c r="D99" s="45"/>
      <c r="E99" s="45"/>
      <c r="F99" s="45"/>
      <c r="G99" s="156">
        <f t="shared" si="90"/>
        <v>0</v>
      </c>
      <c r="H99" s="43"/>
      <c r="I99" s="43"/>
      <c r="J99" s="156">
        <f t="shared" si="91"/>
        <v>0</v>
      </c>
      <c r="K99" s="159">
        <f>IF(ISBLANK($B99),0,VLOOKUP($B99,Listen!$A$2:$C$44,2,FALSE))</f>
        <v>0</v>
      </c>
      <c r="L99" s="159">
        <f>IF(ISBLANK($B99),0,VLOOKUP($B99,Listen!$A$2:$C$44,3,FALSE))</f>
        <v>0</v>
      </c>
      <c r="M99" s="48">
        <f t="shared" si="92"/>
        <v>0</v>
      </c>
      <c r="N99" s="48">
        <f t="shared" si="116"/>
        <v>0</v>
      </c>
      <c r="O99" s="48">
        <f t="shared" si="117"/>
        <v>0</v>
      </c>
      <c r="P99" s="48">
        <f t="shared" ref="P99" si="132">O99</f>
        <v>0</v>
      </c>
      <c r="Q99" s="48">
        <f t="shared" si="118"/>
        <v>0</v>
      </c>
      <c r="R99" s="48">
        <f t="shared" si="94"/>
        <v>0</v>
      </c>
      <c r="S99" s="48">
        <f t="shared" si="95"/>
        <v>0</v>
      </c>
      <c r="T99" s="162">
        <f t="shared" ref="T99:T162" ca="1" si="133">V99+U99</f>
        <v>0</v>
      </c>
      <c r="U99" s="162">
        <f ca="1">IF(C99=A_Stammdaten!$B$9,$J99-$V99,OFFSET(V99,0,A_Stammdaten!$B$9-2017)-$V99)</f>
        <v>0</v>
      </c>
      <c r="V99" s="162">
        <f ca="1">IFERROR(OFFSET(V99,0,A_Stammdaten!$B$9-2016),0)</f>
        <v>0</v>
      </c>
      <c r="W99" s="162">
        <f t="shared" si="89"/>
        <v>0</v>
      </c>
      <c r="X99" s="162">
        <f t="shared" si="96"/>
        <v>0</v>
      </c>
      <c r="Y99" s="162">
        <f t="shared" si="97"/>
        <v>0</v>
      </c>
      <c r="Z99" s="162">
        <f t="shared" si="98"/>
        <v>0</v>
      </c>
      <c r="AA99" s="162">
        <f t="shared" si="99"/>
        <v>0</v>
      </c>
      <c r="AB99" s="162">
        <f t="shared" si="100"/>
        <v>0</v>
      </c>
      <c r="AC99" s="162">
        <f t="shared" si="101"/>
        <v>0</v>
      </c>
    </row>
    <row r="100" spans="1:29" s="15" customFormat="1" x14ac:dyDescent="0.25">
      <c r="A100" s="145"/>
      <c r="B100" s="43"/>
      <c r="C100" s="135"/>
      <c r="D100" s="45"/>
      <c r="E100" s="45"/>
      <c r="F100" s="45"/>
      <c r="G100" s="156">
        <f t="shared" si="90"/>
        <v>0</v>
      </c>
      <c r="H100" s="43"/>
      <c r="I100" s="43"/>
      <c r="J100" s="156">
        <f t="shared" si="91"/>
        <v>0</v>
      </c>
      <c r="K100" s="159">
        <f>IF(ISBLANK($B100),0,VLOOKUP($B100,Listen!$A$2:$C$44,2,FALSE))</f>
        <v>0</v>
      </c>
      <c r="L100" s="159">
        <f>IF(ISBLANK($B100),0,VLOOKUP($B100,Listen!$A$2:$C$44,3,FALSE))</f>
        <v>0</v>
      </c>
      <c r="M100" s="48">
        <f t="shared" si="92"/>
        <v>0</v>
      </c>
      <c r="N100" s="48">
        <f t="shared" si="116"/>
        <v>0</v>
      </c>
      <c r="O100" s="48">
        <f t="shared" si="117"/>
        <v>0</v>
      </c>
      <c r="P100" s="48">
        <f t="shared" ref="P100" si="134">O100</f>
        <v>0</v>
      </c>
      <c r="Q100" s="48">
        <f t="shared" si="118"/>
        <v>0</v>
      </c>
      <c r="R100" s="48">
        <f t="shared" si="94"/>
        <v>0</v>
      </c>
      <c r="S100" s="48">
        <f t="shared" si="95"/>
        <v>0</v>
      </c>
      <c r="T100" s="162">
        <f t="shared" ca="1" si="133"/>
        <v>0</v>
      </c>
      <c r="U100" s="162">
        <f ca="1">IF(C100=A_Stammdaten!$B$9,$J100-$V100,OFFSET(V100,0,A_Stammdaten!$B$9-2017)-$V100)</f>
        <v>0</v>
      </c>
      <c r="V100" s="162">
        <f ca="1">IFERROR(OFFSET(V100,0,A_Stammdaten!$B$9-2016),0)</f>
        <v>0</v>
      </c>
      <c r="W100" s="162">
        <f t="shared" si="89"/>
        <v>0</v>
      </c>
      <c r="X100" s="162">
        <f t="shared" si="96"/>
        <v>0</v>
      </c>
      <c r="Y100" s="162">
        <f t="shared" si="97"/>
        <v>0</v>
      </c>
      <c r="Z100" s="162">
        <f t="shared" si="98"/>
        <v>0</v>
      </c>
      <c r="AA100" s="162">
        <f t="shared" si="99"/>
        <v>0</v>
      </c>
      <c r="AB100" s="162">
        <f t="shared" si="100"/>
        <v>0</v>
      </c>
      <c r="AC100" s="162">
        <f t="shared" si="101"/>
        <v>0</v>
      </c>
    </row>
    <row r="101" spans="1:29" s="15" customFormat="1" x14ac:dyDescent="0.25">
      <c r="A101" s="145"/>
      <c r="B101" s="43"/>
      <c r="C101" s="135"/>
      <c r="D101" s="45"/>
      <c r="E101" s="45"/>
      <c r="F101" s="45"/>
      <c r="G101" s="156">
        <f t="shared" si="90"/>
        <v>0</v>
      </c>
      <c r="H101" s="43"/>
      <c r="I101" s="43"/>
      <c r="J101" s="156">
        <f t="shared" si="91"/>
        <v>0</v>
      </c>
      <c r="K101" s="159">
        <f>IF(ISBLANK($B101),0,VLOOKUP($B101,Listen!$A$2:$C$44,2,FALSE))</f>
        <v>0</v>
      </c>
      <c r="L101" s="159">
        <f>IF(ISBLANK($B101),0,VLOOKUP($B101,Listen!$A$2:$C$44,3,FALSE))</f>
        <v>0</v>
      </c>
      <c r="M101" s="48">
        <f t="shared" si="92"/>
        <v>0</v>
      </c>
      <c r="N101" s="48">
        <f t="shared" si="116"/>
        <v>0</v>
      </c>
      <c r="O101" s="48">
        <f t="shared" si="117"/>
        <v>0</v>
      </c>
      <c r="P101" s="48">
        <f t="shared" ref="P101:Q116" si="135">O101</f>
        <v>0</v>
      </c>
      <c r="Q101" s="48">
        <f t="shared" si="135"/>
        <v>0</v>
      </c>
      <c r="R101" s="48">
        <f t="shared" si="94"/>
        <v>0</v>
      </c>
      <c r="S101" s="48">
        <f t="shared" si="95"/>
        <v>0</v>
      </c>
      <c r="T101" s="162">
        <f t="shared" ca="1" si="133"/>
        <v>0</v>
      </c>
      <c r="U101" s="162">
        <f ca="1">IF(C101=A_Stammdaten!$B$9,$J101-$V101,OFFSET(V101,0,A_Stammdaten!$B$9-2017)-$V101)</f>
        <v>0</v>
      </c>
      <c r="V101" s="162">
        <f ca="1">IFERROR(OFFSET(V101,0,A_Stammdaten!$B$9-2016),0)</f>
        <v>0</v>
      </c>
      <c r="W101" s="162">
        <f t="shared" ref="W101:W132" si="136">IF(OR($C101=0,$J101=0),0,IF($C101&lt;=VALUE(W$4),$J101-$J101/M101*(VALUE(W$4)-$C101+1),0))</f>
        <v>0</v>
      </c>
      <c r="X101" s="162">
        <f t="shared" si="96"/>
        <v>0</v>
      </c>
      <c r="Y101" s="162">
        <f t="shared" si="97"/>
        <v>0</v>
      </c>
      <c r="Z101" s="162">
        <f t="shared" si="98"/>
        <v>0</v>
      </c>
      <c r="AA101" s="162">
        <f t="shared" si="99"/>
        <v>0</v>
      </c>
      <c r="AB101" s="162">
        <f t="shared" si="100"/>
        <v>0</v>
      </c>
      <c r="AC101" s="162">
        <f t="shared" si="101"/>
        <v>0</v>
      </c>
    </row>
    <row r="102" spans="1:29" s="15" customFormat="1" x14ac:dyDescent="0.25">
      <c r="A102" s="145"/>
      <c r="B102" s="43"/>
      <c r="C102" s="135"/>
      <c r="D102" s="45"/>
      <c r="E102" s="45"/>
      <c r="F102" s="45"/>
      <c r="G102" s="156">
        <f t="shared" si="90"/>
        <v>0</v>
      </c>
      <c r="H102" s="43"/>
      <c r="I102" s="43"/>
      <c r="J102" s="156">
        <f t="shared" si="91"/>
        <v>0</v>
      </c>
      <c r="K102" s="159">
        <f>IF(ISBLANK($B102),0,VLOOKUP($B102,Listen!$A$2:$C$44,2,FALSE))</f>
        <v>0</v>
      </c>
      <c r="L102" s="159">
        <f>IF(ISBLANK($B102),0,VLOOKUP($B102,Listen!$A$2:$C$44,3,FALSE))</f>
        <v>0</v>
      </c>
      <c r="M102" s="48">
        <f t="shared" si="92"/>
        <v>0</v>
      </c>
      <c r="N102" s="48">
        <f t="shared" si="116"/>
        <v>0</v>
      </c>
      <c r="O102" s="48">
        <f t="shared" si="117"/>
        <v>0</v>
      </c>
      <c r="P102" s="48">
        <f t="shared" ref="P102" si="137">O102</f>
        <v>0</v>
      </c>
      <c r="Q102" s="48">
        <f t="shared" si="135"/>
        <v>0</v>
      </c>
      <c r="R102" s="48">
        <f t="shared" si="94"/>
        <v>0</v>
      </c>
      <c r="S102" s="48">
        <f t="shared" si="95"/>
        <v>0</v>
      </c>
      <c r="T102" s="162">
        <f t="shared" ca="1" si="133"/>
        <v>0</v>
      </c>
      <c r="U102" s="162">
        <f ca="1">IF(C102=A_Stammdaten!$B$9,$J102-$V102,OFFSET(V102,0,A_Stammdaten!$B$9-2017)-$V102)</f>
        <v>0</v>
      </c>
      <c r="V102" s="162">
        <f ca="1">IFERROR(OFFSET(V102,0,A_Stammdaten!$B$9-2016),0)</f>
        <v>0</v>
      </c>
      <c r="W102" s="162">
        <f t="shared" si="136"/>
        <v>0</v>
      </c>
      <c r="X102" s="162">
        <f t="shared" si="96"/>
        <v>0</v>
      </c>
      <c r="Y102" s="162">
        <f t="shared" si="97"/>
        <v>0</v>
      </c>
      <c r="Z102" s="162">
        <f t="shared" si="98"/>
        <v>0</v>
      </c>
      <c r="AA102" s="162">
        <f t="shared" si="99"/>
        <v>0</v>
      </c>
      <c r="AB102" s="162">
        <f t="shared" si="100"/>
        <v>0</v>
      </c>
      <c r="AC102" s="162">
        <f t="shared" si="101"/>
        <v>0</v>
      </c>
    </row>
    <row r="103" spans="1:29" s="15" customFormat="1" x14ac:dyDescent="0.25">
      <c r="A103" s="145"/>
      <c r="B103" s="43"/>
      <c r="C103" s="135"/>
      <c r="D103" s="45"/>
      <c r="E103" s="45"/>
      <c r="F103" s="45"/>
      <c r="G103" s="156">
        <f t="shared" si="90"/>
        <v>0</v>
      </c>
      <c r="H103" s="43"/>
      <c r="I103" s="43"/>
      <c r="J103" s="156">
        <f t="shared" si="91"/>
        <v>0</v>
      </c>
      <c r="K103" s="159">
        <f>IF(ISBLANK($B103),0,VLOOKUP($B103,Listen!$A$2:$C$44,2,FALSE))</f>
        <v>0</v>
      </c>
      <c r="L103" s="159">
        <f>IF(ISBLANK($B103),0,VLOOKUP($B103,Listen!$A$2:$C$44,3,FALSE))</f>
        <v>0</v>
      </c>
      <c r="M103" s="48">
        <f t="shared" si="92"/>
        <v>0</v>
      </c>
      <c r="N103" s="48">
        <f t="shared" si="116"/>
        <v>0</v>
      </c>
      <c r="O103" s="48">
        <f t="shared" si="117"/>
        <v>0</v>
      </c>
      <c r="P103" s="48">
        <f t="shared" ref="P103" si="138">O103</f>
        <v>0</v>
      </c>
      <c r="Q103" s="48">
        <f t="shared" si="135"/>
        <v>0</v>
      </c>
      <c r="R103" s="48">
        <f t="shared" si="94"/>
        <v>0</v>
      </c>
      <c r="S103" s="48">
        <f t="shared" si="95"/>
        <v>0</v>
      </c>
      <c r="T103" s="162">
        <f t="shared" ca="1" si="133"/>
        <v>0</v>
      </c>
      <c r="U103" s="162">
        <f ca="1">IF(C103=A_Stammdaten!$B$9,$J103-$V103,OFFSET(V103,0,A_Stammdaten!$B$9-2017)-$V103)</f>
        <v>0</v>
      </c>
      <c r="V103" s="162">
        <f ca="1">IFERROR(OFFSET(V103,0,A_Stammdaten!$B$9-2016),0)</f>
        <v>0</v>
      </c>
      <c r="W103" s="162">
        <f t="shared" si="136"/>
        <v>0</v>
      </c>
      <c r="X103" s="162">
        <f t="shared" si="96"/>
        <v>0</v>
      </c>
      <c r="Y103" s="162">
        <f t="shared" si="97"/>
        <v>0</v>
      </c>
      <c r="Z103" s="162">
        <f t="shared" si="98"/>
        <v>0</v>
      </c>
      <c r="AA103" s="162">
        <f t="shared" si="99"/>
        <v>0</v>
      </c>
      <c r="AB103" s="162">
        <f t="shared" si="100"/>
        <v>0</v>
      </c>
      <c r="AC103" s="162">
        <f t="shared" si="101"/>
        <v>0</v>
      </c>
    </row>
    <row r="104" spans="1:29" s="15" customFormat="1" x14ac:dyDescent="0.25">
      <c r="A104" s="145"/>
      <c r="B104" s="43"/>
      <c r="C104" s="135"/>
      <c r="D104" s="45"/>
      <c r="E104" s="45"/>
      <c r="F104" s="45"/>
      <c r="G104" s="156">
        <f t="shared" si="90"/>
        <v>0</v>
      </c>
      <c r="H104" s="43"/>
      <c r="I104" s="43"/>
      <c r="J104" s="156">
        <f t="shared" si="91"/>
        <v>0</v>
      </c>
      <c r="K104" s="159">
        <f>IF(ISBLANK($B104),0,VLOOKUP($B104,Listen!$A$2:$C$44,2,FALSE))</f>
        <v>0</v>
      </c>
      <c r="L104" s="159">
        <f>IF(ISBLANK($B104),0,VLOOKUP($B104,Listen!$A$2:$C$44,3,FALSE))</f>
        <v>0</v>
      </c>
      <c r="M104" s="48">
        <f t="shared" si="92"/>
        <v>0</v>
      </c>
      <c r="N104" s="48">
        <f t="shared" si="116"/>
        <v>0</v>
      </c>
      <c r="O104" s="48">
        <f t="shared" si="117"/>
        <v>0</v>
      </c>
      <c r="P104" s="48">
        <f t="shared" ref="P104" si="139">O104</f>
        <v>0</v>
      </c>
      <c r="Q104" s="48">
        <f t="shared" si="135"/>
        <v>0</v>
      </c>
      <c r="R104" s="48">
        <f t="shared" si="94"/>
        <v>0</v>
      </c>
      <c r="S104" s="48">
        <f t="shared" si="95"/>
        <v>0</v>
      </c>
      <c r="T104" s="162">
        <f t="shared" ca="1" si="133"/>
        <v>0</v>
      </c>
      <c r="U104" s="162">
        <f ca="1">IF(C104=A_Stammdaten!$B$9,$J104-$V104,OFFSET(V104,0,A_Stammdaten!$B$9-2017)-$V104)</f>
        <v>0</v>
      </c>
      <c r="V104" s="162">
        <f ca="1">IFERROR(OFFSET(V104,0,A_Stammdaten!$B$9-2016),0)</f>
        <v>0</v>
      </c>
      <c r="W104" s="162">
        <f t="shared" si="136"/>
        <v>0</v>
      </c>
      <c r="X104" s="162">
        <f t="shared" si="96"/>
        <v>0</v>
      </c>
      <c r="Y104" s="162">
        <f t="shared" si="97"/>
        <v>0</v>
      </c>
      <c r="Z104" s="162">
        <f t="shared" si="98"/>
        <v>0</v>
      </c>
      <c r="AA104" s="162">
        <f t="shared" si="99"/>
        <v>0</v>
      </c>
      <c r="AB104" s="162">
        <f t="shared" si="100"/>
        <v>0</v>
      </c>
      <c r="AC104" s="162">
        <f t="shared" si="101"/>
        <v>0</v>
      </c>
    </row>
    <row r="105" spans="1:29" s="15" customFormat="1" x14ac:dyDescent="0.25">
      <c r="A105" s="145"/>
      <c r="B105" s="43"/>
      <c r="C105" s="135"/>
      <c r="D105" s="45"/>
      <c r="E105" s="45"/>
      <c r="F105" s="45"/>
      <c r="G105" s="156">
        <f t="shared" si="90"/>
        <v>0</v>
      </c>
      <c r="H105" s="43"/>
      <c r="I105" s="43"/>
      <c r="J105" s="156">
        <f t="shared" si="91"/>
        <v>0</v>
      </c>
      <c r="K105" s="159">
        <f>IF(ISBLANK($B105),0,VLOOKUP($B105,Listen!$A$2:$C$44,2,FALSE))</f>
        <v>0</v>
      </c>
      <c r="L105" s="159">
        <f>IF(ISBLANK($B105),0,VLOOKUP($B105,Listen!$A$2:$C$44,3,FALSE))</f>
        <v>0</v>
      </c>
      <c r="M105" s="48">
        <f t="shared" si="92"/>
        <v>0</v>
      </c>
      <c r="N105" s="48">
        <f t="shared" si="116"/>
        <v>0</v>
      </c>
      <c r="O105" s="48">
        <f t="shared" si="117"/>
        <v>0</v>
      </c>
      <c r="P105" s="48">
        <f t="shared" ref="P105" si="140">O105</f>
        <v>0</v>
      </c>
      <c r="Q105" s="48">
        <f t="shared" si="135"/>
        <v>0</v>
      </c>
      <c r="R105" s="48">
        <f t="shared" si="94"/>
        <v>0</v>
      </c>
      <c r="S105" s="48">
        <f t="shared" si="95"/>
        <v>0</v>
      </c>
      <c r="T105" s="162">
        <f t="shared" ca="1" si="133"/>
        <v>0</v>
      </c>
      <c r="U105" s="162">
        <f ca="1">IF(C105=A_Stammdaten!$B$9,$J105-$V105,OFFSET(V105,0,A_Stammdaten!$B$9-2017)-$V105)</f>
        <v>0</v>
      </c>
      <c r="V105" s="162">
        <f ca="1">IFERROR(OFFSET(V105,0,A_Stammdaten!$B$9-2016),0)</f>
        <v>0</v>
      </c>
      <c r="W105" s="162">
        <f t="shared" si="136"/>
        <v>0</v>
      </c>
      <c r="X105" s="162">
        <f t="shared" si="96"/>
        <v>0</v>
      </c>
      <c r="Y105" s="162">
        <f t="shared" si="97"/>
        <v>0</v>
      </c>
      <c r="Z105" s="162">
        <f t="shared" si="98"/>
        <v>0</v>
      </c>
      <c r="AA105" s="162">
        <f t="shared" si="99"/>
        <v>0</v>
      </c>
      <c r="AB105" s="162">
        <f t="shared" si="100"/>
        <v>0</v>
      </c>
      <c r="AC105" s="162">
        <f t="shared" si="101"/>
        <v>0</v>
      </c>
    </row>
    <row r="106" spans="1:29" s="15" customFormat="1" x14ac:dyDescent="0.25">
      <c r="A106" s="145"/>
      <c r="B106" s="43"/>
      <c r="C106" s="135"/>
      <c r="D106" s="45"/>
      <c r="E106" s="45"/>
      <c r="F106" s="45"/>
      <c r="G106" s="156">
        <f t="shared" si="90"/>
        <v>0</v>
      </c>
      <c r="H106" s="43"/>
      <c r="I106" s="43"/>
      <c r="J106" s="156">
        <f t="shared" si="91"/>
        <v>0</v>
      </c>
      <c r="K106" s="159">
        <f>IF(ISBLANK($B106),0,VLOOKUP($B106,Listen!$A$2:$C$44,2,FALSE))</f>
        <v>0</v>
      </c>
      <c r="L106" s="159">
        <f>IF(ISBLANK($B106),0,VLOOKUP($B106,Listen!$A$2:$C$44,3,FALSE))</f>
        <v>0</v>
      </c>
      <c r="M106" s="48">
        <f t="shared" si="92"/>
        <v>0</v>
      </c>
      <c r="N106" s="48">
        <f t="shared" si="116"/>
        <v>0</v>
      </c>
      <c r="O106" s="48">
        <f t="shared" si="117"/>
        <v>0</v>
      </c>
      <c r="P106" s="48">
        <f t="shared" ref="P106" si="141">O106</f>
        <v>0</v>
      </c>
      <c r="Q106" s="48">
        <f t="shared" si="135"/>
        <v>0</v>
      </c>
      <c r="R106" s="48">
        <f t="shared" si="94"/>
        <v>0</v>
      </c>
      <c r="S106" s="48">
        <f t="shared" si="95"/>
        <v>0</v>
      </c>
      <c r="T106" s="162">
        <f t="shared" ca="1" si="133"/>
        <v>0</v>
      </c>
      <c r="U106" s="162">
        <f ca="1">IF(C106=A_Stammdaten!$B$9,$J106-$V106,OFFSET(V106,0,A_Stammdaten!$B$9-2017)-$V106)</f>
        <v>0</v>
      </c>
      <c r="V106" s="162">
        <f ca="1">IFERROR(OFFSET(V106,0,A_Stammdaten!$B$9-2016),0)</f>
        <v>0</v>
      </c>
      <c r="W106" s="162">
        <f t="shared" si="136"/>
        <v>0</v>
      </c>
      <c r="X106" s="162">
        <f t="shared" si="96"/>
        <v>0</v>
      </c>
      <c r="Y106" s="162">
        <f t="shared" si="97"/>
        <v>0</v>
      </c>
      <c r="Z106" s="162">
        <f t="shared" si="98"/>
        <v>0</v>
      </c>
      <c r="AA106" s="162">
        <f t="shared" si="99"/>
        <v>0</v>
      </c>
      <c r="AB106" s="162">
        <f t="shared" si="100"/>
        <v>0</v>
      </c>
      <c r="AC106" s="162">
        <f t="shared" si="101"/>
        <v>0</v>
      </c>
    </row>
    <row r="107" spans="1:29" s="15" customFormat="1" x14ac:dyDescent="0.25">
      <c r="A107" s="145"/>
      <c r="B107" s="43"/>
      <c r="C107" s="135"/>
      <c r="D107" s="45"/>
      <c r="E107" s="45"/>
      <c r="F107" s="45"/>
      <c r="G107" s="156">
        <f t="shared" si="90"/>
        <v>0</v>
      </c>
      <c r="H107" s="43"/>
      <c r="I107" s="43"/>
      <c r="J107" s="156">
        <f t="shared" si="91"/>
        <v>0</v>
      </c>
      <c r="K107" s="159">
        <f>IF(ISBLANK($B107),0,VLOOKUP($B107,Listen!$A$2:$C$44,2,FALSE))</f>
        <v>0</v>
      </c>
      <c r="L107" s="159">
        <f>IF(ISBLANK($B107),0,VLOOKUP($B107,Listen!$A$2:$C$44,3,FALSE))</f>
        <v>0</v>
      </c>
      <c r="M107" s="48">
        <f t="shared" si="92"/>
        <v>0</v>
      </c>
      <c r="N107" s="48">
        <f t="shared" si="116"/>
        <v>0</v>
      </c>
      <c r="O107" s="48">
        <f t="shared" si="117"/>
        <v>0</v>
      </c>
      <c r="P107" s="48">
        <f t="shared" ref="P107" si="142">O107</f>
        <v>0</v>
      </c>
      <c r="Q107" s="48">
        <f t="shared" si="135"/>
        <v>0</v>
      </c>
      <c r="R107" s="48">
        <f t="shared" si="94"/>
        <v>0</v>
      </c>
      <c r="S107" s="48">
        <f t="shared" si="95"/>
        <v>0</v>
      </c>
      <c r="T107" s="162">
        <f t="shared" ca="1" si="133"/>
        <v>0</v>
      </c>
      <c r="U107" s="162">
        <f ca="1">IF(C107=A_Stammdaten!$B$9,$J107-$V107,OFFSET(V107,0,A_Stammdaten!$B$9-2017)-$V107)</f>
        <v>0</v>
      </c>
      <c r="V107" s="162">
        <f ca="1">IFERROR(OFFSET(V107,0,A_Stammdaten!$B$9-2016),0)</f>
        <v>0</v>
      </c>
      <c r="W107" s="162">
        <f t="shared" si="136"/>
        <v>0</v>
      </c>
      <c r="X107" s="162">
        <f t="shared" si="96"/>
        <v>0</v>
      </c>
      <c r="Y107" s="162">
        <f t="shared" si="97"/>
        <v>0</v>
      </c>
      <c r="Z107" s="162">
        <f t="shared" si="98"/>
        <v>0</v>
      </c>
      <c r="AA107" s="162">
        <f t="shared" si="99"/>
        <v>0</v>
      </c>
      <c r="AB107" s="162">
        <f t="shared" si="100"/>
        <v>0</v>
      </c>
      <c r="AC107" s="162">
        <f t="shared" si="101"/>
        <v>0</v>
      </c>
    </row>
    <row r="108" spans="1:29" s="15" customFormat="1" x14ac:dyDescent="0.25">
      <c r="A108" s="145"/>
      <c r="B108" s="43"/>
      <c r="C108" s="135"/>
      <c r="D108" s="45"/>
      <c r="E108" s="45"/>
      <c r="F108" s="45"/>
      <c r="G108" s="156">
        <f t="shared" si="90"/>
        <v>0</v>
      </c>
      <c r="H108" s="43"/>
      <c r="I108" s="43"/>
      <c r="J108" s="156">
        <f t="shared" si="91"/>
        <v>0</v>
      </c>
      <c r="K108" s="159">
        <f>IF(ISBLANK($B108),0,VLOOKUP($B108,Listen!$A$2:$C$44,2,FALSE))</f>
        <v>0</v>
      </c>
      <c r="L108" s="159">
        <f>IF(ISBLANK($B108),0,VLOOKUP($B108,Listen!$A$2:$C$44,3,FALSE))</f>
        <v>0</v>
      </c>
      <c r="M108" s="48">
        <f t="shared" si="92"/>
        <v>0</v>
      </c>
      <c r="N108" s="48">
        <f t="shared" si="116"/>
        <v>0</v>
      </c>
      <c r="O108" s="48">
        <f t="shared" si="117"/>
        <v>0</v>
      </c>
      <c r="P108" s="48">
        <f t="shared" ref="P108" si="143">O108</f>
        <v>0</v>
      </c>
      <c r="Q108" s="48">
        <f t="shared" si="135"/>
        <v>0</v>
      </c>
      <c r="R108" s="48">
        <f t="shared" si="94"/>
        <v>0</v>
      </c>
      <c r="S108" s="48">
        <f t="shared" si="95"/>
        <v>0</v>
      </c>
      <c r="T108" s="162">
        <f t="shared" ca="1" si="133"/>
        <v>0</v>
      </c>
      <c r="U108" s="162">
        <f ca="1">IF(C108=A_Stammdaten!$B$9,$J108-$V108,OFFSET(V108,0,A_Stammdaten!$B$9-2017)-$V108)</f>
        <v>0</v>
      </c>
      <c r="V108" s="162">
        <f ca="1">IFERROR(OFFSET(V108,0,A_Stammdaten!$B$9-2016),0)</f>
        <v>0</v>
      </c>
      <c r="W108" s="162">
        <f t="shared" si="136"/>
        <v>0</v>
      </c>
      <c r="X108" s="162">
        <f t="shared" si="96"/>
        <v>0</v>
      </c>
      <c r="Y108" s="162">
        <f t="shared" si="97"/>
        <v>0</v>
      </c>
      <c r="Z108" s="162">
        <f t="shared" si="98"/>
        <v>0</v>
      </c>
      <c r="AA108" s="162">
        <f t="shared" si="99"/>
        <v>0</v>
      </c>
      <c r="AB108" s="162">
        <f t="shared" si="100"/>
        <v>0</v>
      </c>
      <c r="AC108" s="162">
        <f t="shared" si="101"/>
        <v>0</v>
      </c>
    </row>
    <row r="109" spans="1:29" s="15" customFormat="1" x14ac:dyDescent="0.25">
      <c r="A109" s="145"/>
      <c r="B109" s="43"/>
      <c r="C109" s="135"/>
      <c r="D109" s="45"/>
      <c r="E109" s="45"/>
      <c r="F109" s="45"/>
      <c r="G109" s="156">
        <f t="shared" si="90"/>
        <v>0</v>
      </c>
      <c r="H109" s="43"/>
      <c r="I109" s="43"/>
      <c r="J109" s="156">
        <f t="shared" si="91"/>
        <v>0</v>
      </c>
      <c r="K109" s="159">
        <f>IF(ISBLANK($B109),0,VLOOKUP($B109,Listen!$A$2:$C$44,2,FALSE))</f>
        <v>0</v>
      </c>
      <c r="L109" s="159">
        <f>IF(ISBLANK($B109),0,VLOOKUP($B109,Listen!$A$2:$C$44,3,FALSE))</f>
        <v>0</v>
      </c>
      <c r="M109" s="48">
        <f t="shared" si="92"/>
        <v>0</v>
      </c>
      <c r="N109" s="48">
        <f t="shared" si="116"/>
        <v>0</v>
      </c>
      <c r="O109" s="48">
        <f t="shared" si="117"/>
        <v>0</v>
      </c>
      <c r="P109" s="48">
        <f t="shared" ref="P109" si="144">O109</f>
        <v>0</v>
      </c>
      <c r="Q109" s="48">
        <f t="shared" si="135"/>
        <v>0</v>
      </c>
      <c r="R109" s="48">
        <f t="shared" si="94"/>
        <v>0</v>
      </c>
      <c r="S109" s="48">
        <f t="shared" si="95"/>
        <v>0</v>
      </c>
      <c r="T109" s="162">
        <f t="shared" ca="1" si="133"/>
        <v>0</v>
      </c>
      <c r="U109" s="162">
        <f ca="1">IF(C109=A_Stammdaten!$B$9,$J109-$V109,OFFSET(V109,0,A_Stammdaten!$B$9-2017)-$V109)</f>
        <v>0</v>
      </c>
      <c r="V109" s="162">
        <f ca="1">IFERROR(OFFSET(V109,0,A_Stammdaten!$B$9-2016),0)</f>
        <v>0</v>
      </c>
      <c r="W109" s="162">
        <f t="shared" si="136"/>
        <v>0</v>
      </c>
      <c r="X109" s="162">
        <f t="shared" si="96"/>
        <v>0</v>
      </c>
      <c r="Y109" s="162">
        <f t="shared" si="97"/>
        <v>0</v>
      </c>
      <c r="Z109" s="162">
        <f t="shared" si="98"/>
        <v>0</v>
      </c>
      <c r="AA109" s="162">
        <f t="shared" si="99"/>
        <v>0</v>
      </c>
      <c r="AB109" s="162">
        <f t="shared" si="100"/>
        <v>0</v>
      </c>
      <c r="AC109" s="162">
        <f t="shared" si="101"/>
        <v>0</v>
      </c>
    </row>
    <row r="110" spans="1:29" s="15" customFormat="1" x14ac:dyDescent="0.25">
      <c r="A110" s="145"/>
      <c r="B110" s="43"/>
      <c r="C110" s="135"/>
      <c r="D110" s="45"/>
      <c r="E110" s="45"/>
      <c r="F110" s="45"/>
      <c r="G110" s="156">
        <f t="shared" si="90"/>
        <v>0</v>
      </c>
      <c r="H110" s="43"/>
      <c r="I110" s="43"/>
      <c r="J110" s="156">
        <f t="shared" si="91"/>
        <v>0</v>
      </c>
      <c r="K110" s="159">
        <f>IF(ISBLANK($B110),0,VLOOKUP($B110,Listen!$A$2:$C$44,2,FALSE))</f>
        <v>0</v>
      </c>
      <c r="L110" s="159">
        <f>IF(ISBLANK($B110),0,VLOOKUP($B110,Listen!$A$2:$C$44,3,FALSE))</f>
        <v>0</v>
      </c>
      <c r="M110" s="48">
        <f t="shared" si="92"/>
        <v>0</v>
      </c>
      <c r="N110" s="48">
        <f t="shared" si="116"/>
        <v>0</v>
      </c>
      <c r="O110" s="48">
        <f t="shared" si="117"/>
        <v>0</v>
      </c>
      <c r="P110" s="48">
        <f t="shared" ref="P110" si="145">O110</f>
        <v>0</v>
      </c>
      <c r="Q110" s="48">
        <f t="shared" si="135"/>
        <v>0</v>
      </c>
      <c r="R110" s="48">
        <f t="shared" si="94"/>
        <v>0</v>
      </c>
      <c r="S110" s="48">
        <f t="shared" si="95"/>
        <v>0</v>
      </c>
      <c r="T110" s="162">
        <f t="shared" ca="1" si="133"/>
        <v>0</v>
      </c>
      <c r="U110" s="162">
        <f ca="1">IF(C110=A_Stammdaten!$B$9,$J110-$V110,OFFSET(V110,0,A_Stammdaten!$B$9-2017)-$V110)</f>
        <v>0</v>
      </c>
      <c r="V110" s="162">
        <f ca="1">IFERROR(OFFSET(V110,0,A_Stammdaten!$B$9-2016),0)</f>
        <v>0</v>
      </c>
      <c r="W110" s="162">
        <f t="shared" si="136"/>
        <v>0</v>
      </c>
      <c r="X110" s="162">
        <f t="shared" si="96"/>
        <v>0</v>
      </c>
      <c r="Y110" s="162">
        <f t="shared" si="97"/>
        <v>0</v>
      </c>
      <c r="Z110" s="162">
        <f t="shared" si="98"/>
        <v>0</v>
      </c>
      <c r="AA110" s="162">
        <f t="shared" si="99"/>
        <v>0</v>
      </c>
      <c r="AB110" s="162">
        <f t="shared" si="100"/>
        <v>0</v>
      </c>
      <c r="AC110" s="162">
        <f t="shared" si="101"/>
        <v>0</v>
      </c>
    </row>
    <row r="111" spans="1:29" s="15" customFormat="1" x14ac:dyDescent="0.25">
      <c r="A111" s="145"/>
      <c r="B111" s="43"/>
      <c r="C111" s="135"/>
      <c r="D111" s="45"/>
      <c r="E111" s="45"/>
      <c r="F111" s="45"/>
      <c r="G111" s="156">
        <f t="shared" si="90"/>
        <v>0</v>
      </c>
      <c r="H111" s="43"/>
      <c r="I111" s="43"/>
      <c r="J111" s="156">
        <f t="shared" si="91"/>
        <v>0</v>
      </c>
      <c r="K111" s="159">
        <f>IF(ISBLANK($B111),0,VLOOKUP($B111,Listen!$A$2:$C$44,2,FALSE))</f>
        <v>0</v>
      </c>
      <c r="L111" s="159">
        <f>IF(ISBLANK($B111),0,VLOOKUP($B111,Listen!$A$2:$C$44,3,FALSE))</f>
        <v>0</v>
      </c>
      <c r="M111" s="48">
        <f t="shared" si="92"/>
        <v>0</v>
      </c>
      <c r="N111" s="48">
        <f t="shared" si="116"/>
        <v>0</v>
      </c>
      <c r="O111" s="48">
        <f t="shared" si="117"/>
        <v>0</v>
      </c>
      <c r="P111" s="48">
        <f t="shared" ref="P111" si="146">O111</f>
        <v>0</v>
      </c>
      <c r="Q111" s="48">
        <f t="shared" si="135"/>
        <v>0</v>
      </c>
      <c r="R111" s="48">
        <f t="shared" si="94"/>
        <v>0</v>
      </c>
      <c r="S111" s="48">
        <f t="shared" si="95"/>
        <v>0</v>
      </c>
      <c r="T111" s="162">
        <f t="shared" ca="1" si="133"/>
        <v>0</v>
      </c>
      <c r="U111" s="162">
        <f ca="1">IF(C111=A_Stammdaten!$B$9,$J111-$V111,OFFSET(V111,0,A_Stammdaten!$B$9-2017)-$V111)</f>
        <v>0</v>
      </c>
      <c r="V111" s="162">
        <f ca="1">IFERROR(OFFSET(V111,0,A_Stammdaten!$B$9-2016),0)</f>
        <v>0</v>
      </c>
      <c r="W111" s="162">
        <f t="shared" si="136"/>
        <v>0</v>
      </c>
      <c r="X111" s="162">
        <f t="shared" si="96"/>
        <v>0</v>
      </c>
      <c r="Y111" s="162">
        <f t="shared" si="97"/>
        <v>0</v>
      </c>
      <c r="Z111" s="162">
        <f t="shared" si="98"/>
        <v>0</v>
      </c>
      <c r="AA111" s="162">
        <f t="shared" si="99"/>
        <v>0</v>
      </c>
      <c r="AB111" s="162">
        <f t="shared" si="100"/>
        <v>0</v>
      </c>
      <c r="AC111" s="162">
        <f t="shared" si="101"/>
        <v>0</v>
      </c>
    </row>
    <row r="112" spans="1:29" s="15" customFormat="1" x14ac:dyDescent="0.25">
      <c r="A112" s="145"/>
      <c r="B112" s="43"/>
      <c r="C112" s="135"/>
      <c r="D112" s="45"/>
      <c r="E112" s="45"/>
      <c r="F112" s="45"/>
      <c r="G112" s="156">
        <f t="shared" si="90"/>
        <v>0</v>
      </c>
      <c r="H112" s="43"/>
      <c r="I112" s="43"/>
      <c r="J112" s="156">
        <f t="shared" si="91"/>
        <v>0</v>
      </c>
      <c r="K112" s="159">
        <f>IF(ISBLANK($B112),0,VLOOKUP($B112,Listen!$A$2:$C$44,2,FALSE))</f>
        <v>0</v>
      </c>
      <c r="L112" s="159">
        <f>IF(ISBLANK($B112),0,VLOOKUP($B112,Listen!$A$2:$C$44,3,FALSE))</f>
        <v>0</v>
      </c>
      <c r="M112" s="48">
        <f t="shared" si="92"/>
        <v>0</v>
      </c>
      <c r="N112" s="48">
        <f t="shared" si="116"/>
        <v>0</v>
      </c>
      <c r="O112" s="48">
        <f t="shared" si="117"/>
        <v>0</v>
      </c>
      <c r="P112" s="48">
        <f t="shared" ref="P112" si="147">O112</f>
        <v>0</v>
      </c>
      <c r="Q112" s="48">
        <f t="shared" si="135"/>
        <v>0</v>
      </c>
      <c r="R112" s="48">
        <f t="shared" si="94"/>
        <v>0</v>
      </c>
      <c r="S112" s="48">
        <f t="shared" si="95"/>
        <v>0</v>
      </c>
      <c r="T112" s="162">
        <f t="shared" ca="1" si="133"/>
        <v>0</v>
      </c>
      <c r="U112" s="162">
        <f ca="1">IF(C112=A_Stammdaten!$B$9,$J112-$V112,OFFSET(V112,0,A_Stammdaten!$B$9-2017)-$V112)</f>
        <v>0</v>
      </c>
      <c r="V112" s="162">
        <f ca="1">IFERROR(OFFSET(V112,0,A_Stammdaten!$B$9-2016),0)</f>
        <v>0</v>
      </c>
      <c r="W112" s="162">
        <f t="shared" si="136"/>
        <v>0</v>
      </c>
      <c r="X112" s="162">
        <f t="shared" si="96"/>
        <v>0</v>
      </c>
      <c r="Y112" s="162">
        <f t="shared" si="97"/>
        <v>0</v>
      </c>
      <c r="Z112" s="162">
        <f t="shared" si="98"/>
        <v>0</v>
      </c>
      <c r="AA112" s="162">
        <f t="shared" si="99"/>
        <v>0</v>
      </c>
      <c r="AB112" s="162">
        <f t="shared" si="100"/>
        <v>0</v>
      </c>
      <c r="AC112" s="162">
        <f t="shared" si="101"/>
        <v>0</v>
      </c>
    </row>
    <row r="113" spans="1:29" s="15" customFormat="1" x14ac:dyDescent="0.25">
      <c r="A113" s="145"/>
      <c r="B113" s="43"/>
      <c r="C113" s="135"/>
      <c r="D113" s="45"/>
      <c r="E113" s="45"/>
      <c r="F113" s="45"/>
      <c r="G113" s="156">
        <f t="shared" si="90"/>
        <v>0</v>
      </c>
      <c r="H113" s="43"/>
      <c r="I113" s="43"/>
      <c r="J113" s="156">
        <f t="shared" si="91"/>
        <v>0</v>
      </c>
      <c r="K113" s="159">
        <f>IF(ISBLANK($B113),0,VLOOKUP($B113,Listen!$A$2:$C$44,2,FALSE))</f>
        <v>0</v>
      </c>
      <c r="L113" s="159">
        <f>IF(ISBLANK($B113),0,VLOOKUP($B113,Listen!$A$2:$C$44,3,FALSE))</f>
        <v>0</v>
      </c>
      <c r="M113" s="48">
        <f t="shared" si="92"/>
        <v>0</v>
      </c>
      <c r="N113" s="48">
        <f t="shared" si="116"/>
        <v>0</v>
      </c>
      <c r="O113" s="48">
        <f t="shared" si="117"/>
        <v>0</v>
      </c>
      <c r="P113" s="48">
        <f t="shared" ref="P113" si="148">O113</f>
        <v>0</v>
      </c>
      <c r="Q113" s="48">
        <f t="shared" si="135"/>
        <v>0</v>
      </c>
      <c r="R113" s="48">
        <f t="shared" si="94"/>
        <v>0</v>
      </c>
      <c r="S113" s="48">
        <f t="shared" si="95"/>
        <v>0</v>
      </c>
      <c r="T113" s="162">
        <f t="shared" ca="1" si="133"/>
        <v>0</v>
      </c>
      <c r="U113" s="162">
        <f ca="1">IF(C113=A_Stammdaten!$B$9,$J113-$V113,OFFSET(V113,0,A_Stammdaten!$B$9-2017)-$V113)</f>
        <v>0</v>
      </c>
      <c r="V113" s="162">
        <f ca="1">IFERROR(OFFSET(V113,0,A_Stammdaten!$B$9-2016),0)</f>
        <v>0</v>
      </c>
      <c r="W113" s="162">
        <f t="shared" si="136"/>
        <v>0</v>
      </c>
      <c r="X113" s="162">
        <f t="shared" si="96"/>
        <v>0</v>
      </c>
      <c r="Y113" s="162">
        <f t="shared" si="97"/>
        <v>0</v>
      </c>
      <c r="Z113" s="162">
        <f t="shared" si="98"/>
        <v>0</v>
      </c>
      <c r="AA113" s="162">
        <f t="shared" si="99"/>
        <v>0</v>
      </c>
      <c r="AB113" s="162">
        <f t="shared" si="100"/>
        <v>0</v>
      </c>
      <c r="AC113" s="162">
        <f t="shared" si="101"/>
        <v>0</v>
      </c>
    </row>
    <row r="114" spans="1:29" s="15" customFormat="1" x14ac:dyDescent="0.25">
      <c r="A114" s="145"/>
      <c r="B114" s="43"/>
      <c r="C114" s="135"/>
      <c r="D114" s="45"/>
      <c r="E114" s="45"/>
      <c r="F114" s="45"/>
      <c r="G114" s="156">
        <f t="shared" si="90"/>
        <v>0</v>
      </c>
      <c r="H114" s="43"/>
      <c r="I114" s="43"/>
      <c r="J114" s="156">
        <f t="shared" si="91"/>
        <v>0</v>
      </c>
      <c r="K114" s="159">
        <f>IF(ISBLANK($B114),0,VLOOKUP($B114,Listen!$A$2:$C$44,2,FALSE))</f>
        <v>0</v>
      </c>
      <c r="L114" s="159">
        <f>IF(ISBLANK($B114),0,VLOOKUP($B114,Listen!$A$2:$C$44,3,FALSE))</f>
        <v>0</v>
      </c>
      <c r="M114" s="48">
        <f t="shared" si="92"/>
        <v>0</v>
      </c>
      <c r="N114" s="48">
        <f t="shared" si="116"/>
        <v>0</v>
      </c>
      <c r="O114" s="48">
        <f t="shared" si="117"/>
        <v>0</v>
      </c>
      <c r="P114" s="48">
        <f t="shared" ref="P114" si="149">O114</f>
        <v>0</v>
      </c>
      <c r="Q114" s="48">
        <f t="shared" si="135"/>
        <v>0</v>
      </c>
      <c r="R114" s="48">
        <f t="shared" si="94"/>
        <v>0</v>
      </c>
      <c r="S114" s="48">
        <f t="shared" si="95"/>
        <v>0</v>
      </c>
      <c r="T114" s="162">
        <f t="shared" ca="1" si="133"/>
        <v>0</v>
      </c>
      <c r="U114" s="162">
        <f ca="1">IF(C114=A_Stammdaten!$B$9,$J114-$V114,OFFSET(V114,0,A_Stammdaten!$B$9-2017)-$V114)</f>
        <v>0</v>
      </c>
      <c r="V114" s="162">
        <f ca="1">IFERROR(OFFSET(V114,0,A_Stammdaten!$B$9-2016),0)</f>
        <v>0</v>
      </c>
      <c r="W114" s="162">
        <f t="shared" si="136"/>
        <v>0</v>
      </c>
      <c r="X114" s="162">
        <f t="shared" si="96"/>
        <v>0</v>
      </c>
      <c r="Y114" s="162">
        <f t="shared" si="97"/>
        <v>0</v>
      </c>
      <c r="Z114" s="162">
        <f t="shared" si="98"/>
        <v>0</v>
      </c>
      <c r="AA114" s="162">
        <f t="shared" si="99"/>
        <v>0</v>
      </c>
      <c r="AB114" s="162">
        <f t="shared" si="100"/>
        <v>0</v>
      </c>
      <c r="AC114" s="162">
        <f t="shared" si="101"/>
        <v>0</v>
      </c>
    </row>
    <row r="115" spans="1:29" s="15" customFormat="1" x14ac:dyDescent="0.25">
      <c r="A115" s="145"/>
      <c r="B115" s="43"/>
      <c r="C115" s="135"/>
      <c r="D115" s="45"/>
      <c r="E115" s="45"/>
      <c r="F115" s="45"/>
      <c r="G115" s="156">
        <f t="shared" si="90"/>
        <v>0</v>
      </c>
      <c r="H115" s="43"/>
      <c r="I115" s="43"/>
      <c r="J115" s="156">
        <f t="shared" si="91"/>
        <v>0</v>
      </c>
      <c r="K115" s="159">
        <f>IF(ISBLANK($B115),0,VLOOKUP($B115,Listen!$A$2:$C$44,2,FALSE))</f>
        <v>0</v>
      </c>
      <c r="L115" s="159">
        <f>IF(ISBLANK($B115),0,VLOOKUP($B115,Listen!$A$2:$C$44,3,FALSE))</f>
        <v>0</v>
      </c>
      <c r="M115" s="48">
        <f t="shared" si="92"/>
        <v>0</v>
      </c>
      <c r="N115" s="48">
        <f t="shared" si="116"/>
        <v>0</v>
      </c>
      <c r="O115" s="48">
        <f t="shared" si="117"/>
        <v>0</v>
      </c>
      <c r="P115" s="48">
        <f t="shared" ref="P115" si="150">O115</f>
        <v>0</v>
      </c>
      <c r="Q115" s="48">
        <f t="shared" si="135"/>
        <v>0</v>
      </c>
      <c r="R115" s="48">
        <f t="shared" si="94"/>
        <v>0</v>
      </c>
      <c r="S115" s="48">
        <f t="shared" si="95"/>
        <v>0</v>
      </c>
      <c r="T115" s="162">
        <f t="shared" ca="1" si="133"/>
        <v>0</v>
      </c>
      <c r="U115" s="162">
        <f ca="1">IF(C115=A_Stammdaten!$B$9,$J115-$V115,OFFSET(V115,0,A_Stammdaten!$B$9-2017)-$V115)</f>
        <v>0</v>
      </c>
      <c r="V115" s="162">
        <f ca="1">IFERROR(OFFSET(V115,0,A_Stammdaten!$B$9-2016),0)</f>
        <v>0</v>
      </c>
      <c r="W115" s="162">
        <f t="shared" si="136"/>
        <v>0</v>
      </c>
      <c r="X115" s="162">
        <f t="shared" si="96"/>
        <v>0</v>
      </c>
      <c r="Y115" s="162">
        <f t="shared" si="97"/>
        <v>0</v>
      </c>
      <c r="Z115" s="162">
        <f t="shared" si="98"/>
        <v>0</v>
      </c>
      <c r="AA115" s="162">
        <f t="shared" si="99"/>
        <v>0</v>
      </c>
      <c r="AB115" s="162">
        <f t="shared" si="100"/>
        <v>0</v>
      </c>
      <c r="AC115" s="162">
        <f t="shared" si="101"/>
        <v>0</v>
      </c>
    </row>
    <row r="116" spans="1:29" s="15" customFormat="1" x14ac:dyDescent="0.25">
      <c r="A116" s="145"/>
      <c r="B116" s="43"/>
      <c r="C116" s="135"/>
      <c r="D116" s="45"/>
      <c r="E116" s="45"/>
      <c r="F116" s="45"/>
      <c r="G116" s="156">
        <f t="shared" si="90"/>
        <v>0</v>
      </c>
      <c r="H116" s="43"/>
      <c r="I116" s="43"/>
      <c r="J116" s="156">
        <f t="shared" si="91"/>
        <v>0</v>
      </c>
      <c r="K116" s="159">
        <f>IF(ISBLANK($B116),0,VLOOKUP($B116,Listen!$A$2:$C$44,2,FALSE))</f>
        <v>0</v>
      </c>
      <c r="L116" s="159">
        <f>IF(ISBLANK($B116),0,VLOOKUP($B116,Listen!$A$2:$C$44,3,FALSE))</f>
        <v>0</v>
      </c>
      <c r="M116" s="48">
        <f t="shared" si="92"/>
        <v>0</v>
      </c>
      <c r="N116" s="48">
        <f t="shared" si="116"/>
        <v>0</v>
      </c>
      <c r="O116" s="48">
        <f t="shared" si="117"/>
        <v>0</v>
      </c>
      <c r="P116" s="48">
        <f t="shared" ref="P116" si="151">O116</f>
        <v>0</v>
      </c>
      <c r="Q116" s="48">
        <f t="shared" si="135"/>
        <v>0</v>
      </c>
      <c r="R116" s="48">
        <f t="shared" si="94"/>
        <v>0</v>
      </c>
      <c r="S116" s="48">
        <f t="shared" si="95"/>
        <v>0</v>
      </c>
      <c r="T116" s="162">
        <f t="shared" ca="1" si="133"/>
        <v>0</v>
      </c>
      <c r="U116" s="162">
        <f ca="1">IF(C116=A_Stammdaten!$B$9,$J116-$V116,OFFSET(V116,0,A_Stammdaten!$B$9-2017)-$V116)</f>
        <v>0</v>
      </c>
      <c r="V116" s="162">
        <f ca="1">IFERROR(OFFSET(V116,0,A_Stammdaten!$B$9-2016),0)</f>
        <v>0</v>
      </c>
      <c r="W116" s="162">
        <f t="shared" si="136"/>
        <v>0</v>
      </c>
      <c r="X116" s="162">
        <f t="shared" si="96"/>
        <v>0</v>
      </c>
      <c r="Y116" s="162">
        <f t="shared" si="97"/>
        <v>0</v>
      </c>
      <c r="Z116" s="162">
        <f t="shared" si="98"/>
        <v>0</v>
      </c>
      <c r="AA116" s="162">
        <f t="shared" si="99"/>
        <v>0</v>
      </c>
      <c r="AB116" s="162">
        <f t="shared" si="100"/>
        <v>0</v>
      </c>
      <c r="AC116" s="162">
        <f t="shared" si="101"/>
        <v>0</v>
      </c>
    </row>
    <row r="117" spans="1:29" s="15" customFormat="1" x14ac:dyDescent="0.25">
      <c r="A117" s="145"/>
      <c r="B117" s="43"/>
      <c r="C117" s="135"/>
      <c r="D117" s="45"/>
      <c r="E117" s="45"/>
      <c r="F117" s="45"/>
      <c r="G117" s="156">
        <f t="shared" si="90"/>
        <v>0</v>
      </c>
      <c r="H117" s="43"/>
      <c r="I117" s="43"/>
      <c r="J117" s="156">
        <f t="shared" si="91"/>
        <v>0</v>
      </c>
      <c r="K117" s="159">
        <f>IF(ISBLANK($B117),0,VLOOKUP($B117,Listen!$A$2:$C$44,2,FALSE))</f>
        <v>0</v>
      </c>
      <c r="L117" s="159">
        <f>IF(ISBLANK($B117),0,VLOOKUP($B117,Listen!$A$2:$C$44,3,FALSE))</f>
        <v>0</v>
      </c>
      <c r="M117" s="48">
        <f t="shared" si="92"/>
        <v>0</v>
      </c>
      <c r="N117" s="48">
        <f t="shared" si="116"/>
        <v>0</v>
      </c>
      <c r="O117" s="48">
        <f t="shared" si="117"/>
        <v>0</v>
      </c>
      <c r="P117" s="48">
        <f t="shared" ref="P117:Q132" si="152">O117</f>
        <v>0</v>
      </c>
      <c r="Q117" s="48">
        <f t="shared" si="152"/>
        <v>0</v>
      </c>
      <c r="R117" s="48">
        <f t="shared" si="94"/>
        <v>0</v>
      </c>
      <c r="S117" s="48">
        <f t="shared" si="95"/>
        <v>0</v>
      </c>
      <c r="T117" s="162">
        <f t="shared" ca="1" si="133"/>
        <v>0</v>
      </c>
      <c r="U117" s="162">
        <f ca="1">IF(C117=A_Stammdaten!$B$9,$J117-$V117,OFFSET(V117,0,A_Stammdaten!$B$9-2017)-$V117)</f>
        <v>0</v>
      </c>
      <c r="V117" s="162">
        <f ca="1">IFERROR(OFFSET(V117,0,A_Stammdaten!$B$9-2016),0)</f>
        <v>0</v>
      </c>
      <c r="W117" s="162">
        <f t="shared" si="136"/>
        <v>0</v>
      </c>
      <c r="X117" s="162">
        <f t="shared" si="96"/>
        <v>0</v>
      </c>
      <c r="Y117" s="162">
        <f t="shared" si="97"/>
        <v>0</v>
      </c>
      <c r="Z117" s="162">
        <f t="shared" si="98"/>
        <v>0</v>
      </c>
      <c r="AA117" s="162">
        <f t="shared" si="99"/>
        <v>0</v>
      </c>
      <c r="AB117" s="162">
        <f t="shared" si="100"/>
        <v>0</v>
      </c>
      <c r="AC117" s="162">
        <f t="shared" si="101"/>
        <v>0</v>
      </c>
    </row>
    <row r="118" spans="1:29" s="15" customFormat="1" x14ac:dyDescent="0.25">
      <c r="A118" s="145"/>
      <c r="B118" s="43"/>
      <c r="C118" s="135"/>
      <c r="D118" s="45"/>
      <c r="E118" s="45"/>
      <c r="F118" s="45"/>
      <c r="G118" s="156">
        <f t="shared" si="90"/>
        <v>0</v>
      </c>
      <c r="H118" s="43"/>
      <c r="I118" s="43"/>
      <c r="J118" s="156">
        <f t="shared" si="91"/>
        <v>0</v>
      </c>
      <c r="K118" s="159">
        <f>IF(ISBLANK($B118),0,VLOOKUP($B118,Listen!$A$2:$C$44,2,FALSE))</f>
        <v>0</v>
      </c>
      <c r="L118" s="159">
        <f>IF(ISBLANK($B118),0,VLOOKUP($B118,Listen!$A$2:$C$44,3,FALSE))</f>
        <v>0</v>
      </c>
      <c r="M118" s="48">
        <f t="shared" si="92"/>
        <v>0</v>
      </c>
      <c r="N118" s="48">
        <f t="shared" si="116"/>
        <v>0</v>
      </c>
      <c r="O118" s="48">
        <f t="shared" si="117"/>
        <v>0</v>
      </c>
      <c r="P118" s="48">
        <f t="shared" ref="P118" si="153">O118</f>
        <v>0</v>
      </c>
      <c r="Q118" s="48">
        <f t="shared" si="152"/>
        <v>0</v>
      </c>
      <c r="R118" s="48">
        <f t="shared" si="94"/>
        <v>0</v>
      </c>
      <c r="S118" s="48">
        <f t="shared" si="95"/>
        <v>0</v>
      </c>
      <c r="T118" s="162">
        <f t="shared" ca="1" si="133"/>
        <v>0</v>
      </c>
      <c r="U118" s="162">
        <f ca="1">IF(C118=A_Stammdaten!$B$9,$J118-$V118,OFFSET(V118,0,A_Stammdaten!$B$9-2017)-$V118)</f>
        <v>0</v>
      </c>
      <c r="V118" s="162">
        <f ca="1">IFERROR(OFFSET(V118,0,A_Stammdaten!$B$9-2016),0)</f>
        <v>0</v>
      </c>
      <c r="W118" s="162">
        <f t="shared" si="136"/>
        <v>0</v>
      </c>
      <c r="X118" s="162">
        <f t="shared" si="96"/>
        <v>0</v>
      </c>
      <c r="Y118" s="162">
        <f t="shared" si="97"/>
        <v>0</v>
      </c>
      <c r="Z118" s="162">
        <f t="shared" si="98"/>
        <v>0</v>
      </c>
      <c r="AA118" s="162">
        <f t="shared" si="99"/>
        <v>0</v>
      </c>
      <c r="AB118" s="162">
        <f t="shared" si="100"/>
        <v>0</v>
      </c>
      <c r="AC118" s="162">
        <f t="shared" si="101"/>
        <v>0</v>
      </c>
    </row>
    <row r="119" spans="1:29" s="15" customFormat="1" x14ac:dyDescent="0.25">
      <c r="A119" s="145"/>
      <c r="B119" s="43"/>
      <c r="C119" s="135"/>
      <c r="D119" s="45"/>
      <c r="E119" s="45"/>
      <c r="F119" s="45"/>
      <c r="G119" s="156">
        <f t="shared" si="90"/>
        <v>0</v>
      </c>
      <c r="H119" s="43"/>
      <c r="I119" s="43"/>
      <c r="J119" s="156">
        <f t="shared" si="91"/>
        <v>0</v>
      </c>
      <c r="K119" s="159">
        <f>IF(ISBLANK($B119),0,VLOOKUP($B119,Listen!$A$2:$C$44,2,FALSE))</f>
        <v>0</v>
      </c>
      <c r="L119" s="159">
        <f>IF(ISBLANK($B119),0,VLOOKUP($B119,Listen!$A$2:$C$44,3,FALSE))</f>
        <v>0</v>
      </c>
      <c r="M119" s="48">
        <f t="shared" si="92"/>
        <v>0</v>
      </c>
      <c r="N119" s="48">
        <f t="shared" si="116"/>
        <v>0</v>
      </c>
      <c r="O119" s="48">
        <f t="shared" si="117"/>
        <v>0</v>
      </c>
      <c r="P119" s="48">
        <f t="shared" ref="P119" si="154">O119</f>
        <v>0</v>
      </c>
      <c r="Q119" s="48">
        <f t="shared" si="152"/>
        <v>0</v>
      </c>
      <c r="R119" s="48">
        <f t="shared" si="94"/>
        <v>0</v>
      </c>
      <c r="S119" s="48">
        <f t="shared" si="95"/>
        <v>0</v>
      </c>
      <c r="T119" s="162">
        <f t="shared" ca="1" si="133"/>
        <v>0</v>
      </c>
      <c r="U119" s="162">
        <f ca="1">IF(C119=A_Stammdaten!$B$9,$J119-$V119,OFFSET(V119,0,A_Stammdaten!$B$9-2017)-$V119)</f>
        <v>0</v>
      </c>
      <c r="V119" s="162">
        <f ca="1">IFERROR(OFFSET(V119,0,A_Stammdaten!$B$9-2016),0)</f>
        <v>0</v>
      </c>
      <c r="W119" s="162">
        <f t="shared" si="136"/>
        <v>0</v>
      </c>
      <c r="X119" s="162">
        <f t="shared" si="96"/>
        <v>0</v>
      </c>
      <c r="Y119" s="162">
        <f t="shared" si="97"/>
        <v>0</v>
      </c>
      <c r="Z119" s="162">
        <f t="shared" si="98"/>
        <v>0</v>
      </c>
      <c r="AA119" s="162">
        <f t="shared" si="99"/>
        <v>0</v>
      </c>
      <c r="AB119" s="162">
        <f t="shared" si="100"/>
        <v>0</v>
      </c>
      <c r="AC119" s="162">
        <f t="shared" si="101"/>
        <v>0</v>
      </c>
    </row>
    <row r="120" spans="1:29" s="15" customFormat="1" x14ac:dyDescent="0.25">
      <c r="A120" s="145"/>
      <c r="B120" s="43"/>
      <c r="C120" s="135"/>
      <c r="D120" s="45"/>
      <c r="E120" s="45"/>
      <c r="F120" s="45"/>
      <c r="G120" s="156">
        <f t="shared" si="90"/>
        <v>0</v>
      </c>
      <c r="H120" s="43"/>
      <c r="I120" s="43"/>
      <c r="J120" s="156">
        <f t="shared" si="91"/>
        <v>0</v>
      </c>
      <c r="K120" s="159">
        <f>IF(ISBLANK($B120),0,VLOOKUP($B120,Listen!$A$2:$C$44,2,FALSE))</f>
        <v>0</v>
      </c>
      <c r="L120" s="159">
        <f>IF(ISBLANK($B120),0,VLOOKUP($B120,Listen!$A$2:$C$44,3,FALSE))</f>
        <v>0</v>
      </c>
      <c r="M120" s="48">
        <f t="shared" si="92"/>
        <v>0</v>
      </c>
      <c r="N120" s="48">
        <f t="shared" si="116"/>
        <v>0</v>
      </c>
      <c r="O120" s="48">
        <f t="shared" si="117"/>
        <v>0</v>
      </c>
      <c r="P120" s="48">
        <f t="shared" ref="P120" si="155">O120</f>
        <v>0</v>
      </c>
      <c r="Q120" s="48">
        <f t="shared" si="152"/>
        <v>0</v>
      </c>
      <c r="R120" s="48">
        <f t="shared" si="94"/>
        <v>0</v>
      </c>
      <c r="S120" s="48">
        <f t="shared" si="95"/>
        <v>0</v>
      </c>
      <c r="T120" s="162">
        <f t="shared" ca="1" si="133"/>
        <v>0</v>
      </c>
      <c r="U120" s="162">
        <f ca="1">IF(C120=A_Stammdaten!$B$9,$J120-$V120,OFFSET(V120,0,A_Stammdaten!$B$9-2017)-$V120)</f>
        <v>0</v>
      </c>
      <c r="V120" s="162">
        <f ca="1">IFERROR(OFFSET(V120,0,A_Stammdaten!$B$9-2016),0)</f>
        <v>0</v>
      </c>
      <c r="W120" s="162">
        <f t="shared" si="136"/>
        <v>0</v>
      </c>
      <c r="X120" s="162">
        <f t="shared" si="96"/>
        <v>0</v>
      </c>
      <c r="Y120" s="162">
        <f t="shared" si="97"/>
        <v>0</v>
      </c>
      <c r="Z120" s="162">
        <f t="shared" si="98"/>
        <v>0</v>
      </c>
      <c r="AA120" s="162">
        <f t="shared" si="99"/>
        <v>0</v>
      </c>
      <c r="AB120" s="162">
        <f t="shared" si="100"/>
        <v>0</v>
      </c>
      <c r="AC120" s="162">
        <f t="shared" si="101"/>
        <v>0</v>
      </c>
    </row>
    <row r="121" spans="1:29" s="15" customFormat="1" x14ac:dyDescent="0.25">
      <c r="A121" s="145"/>
      <c r="B121" s="43"/>
      <c r="C121" s="135"/>
      <c r="D121" s="45"/>
      <c r="E121" s="45"/>
      <c r="F121" s="45"/>
      <c r="G121" s="156">
        <f t="shared" si="90"/>
        <v>0</v>
      </c>
      <c r="H121" s="43"/>
      <c r="I121" s="43"/>
      <c r="J121" s="156">
        <f t="shared" si="91"/>
        <v>0</v>
      </c>
      <c r="K121" s="159">
        <f>IF(ISBLANK($B121),0,VLOOKUP($B121,Listen!$A$2:$C$44,2,FALSE))</f>
        <v>0</v>
      </c>
      <c r="L121" s="159">
        <f>IF(ISBLANK($B121),0,VLOOKUP($B121,Listen!$A$2:$C$44,3,FALSE))</f>
        <v>0</v>
      </c>
      <c r="M121" s="48">
        <f t="shared" si="92"/>
        <v>0</v>
      </c>
      <c r="N121" s="48">
        <f t="shared" si="116"/>
        <v>0</v>
      </c>
      <c r="O121" s="48">
        <f t="shared" si="117"/>
        <v>0</v>
      </c>
      <c r="P121" s="48">
        <f t="shared" ref="P121" si="156">O121</f>
        <v>0</v>
      </c>
      <c r="Q121" s="48">
        <f t="shared" si="152"/>
        <v>0</v>
      </c>
      <c r="R121" s="48">
        <f t="shared" si="94"/>
        <v>0</v>
      </c>
      <c r="S121" s="48">
        <f t="shared" si="95"/>
        <v>0</v>
      </c>
      <c r="T121" s="162">
        <f t="shared" ca="1" si="133"/>
        <v>0</v>
      </c>
      <c r="U121" s="162">
        <f ca="1">IF(C121=A_Stammdaten!$B$9,$J121-$V121,OFFSET(V121,0,A_Stammdaten!$B$9-2017)-$V121)</f>
        <v>0</v>
      </c>
      <c r="V121" s="162">
        <f ca="1">IFERROR(OFFSET(V121,0,A_Stammdaten!$B$9-2016),0)</f>
        <v>0</v>
      </c>
      <c r="W121" s="162">
        <f t="shared" si="136"/>
        <v>0</v>
      </c>
      <c r="X121" s="162">
        <f t="shared" si="96"/>
        <v>0</v>
      </c>
      <c r="Y121" s="162">
        <f t="shared" si="97"/>
        <v>0</v>
      </c>
      <c r="Z121" s="162">
        <f t="shared" si="98"/>
        <v>0</v>
      </c>
      <c r="AA121" s="162">
        <f t="shared" si="99"/>
        <v>0</v>
      </c>
      <c r="AB121" s="162">
        <f t="shared" si="100"/>
        <v>0</v>
      </c>
      <c r="AC121" s="162">
        <f t="shared" si="101"/>
        <v>0</v>
      </c>
    </row>
    <row r="122" spans="1:29" s="15" customFormat="1" x14ac:dyDescent="0.25">
      <c r="A122" s="145"/>
      <c r="B122" s="43"/>
      <c r="C122" s="135"/>
      <c r="D122" s="45"/>
      <c r="E122" s="45"/>
      <c r="F122" s="45"/>
      <c r="G122" s="156">
        <f t="shared" si="90"/>
        <v>0</v>
      </c>
      <c r="H122" s="43"/>
      <c r="I122" s="43"/>
      <c r="J122" s="156">
        <f t="shared" si="91"/>
        <v>0</v>
      </c>
      <c r="K122" s="159">
        <f>IF(ISBLANK($B122),0,VLOOKUP($B122,Listen!$A$2:$C$44,2,FALSE))</f>
        <v>0</v>
      </c>
      <c r="L122" s="159">
        <f>IF(ISBLANK($B122),0,VLOOKUP($B122,Listen!$A$2:$C$44,3,FALSE))</f>
        <v>0</v>
      </c>
      <c r="M122" s="48">
        <f t="shared" si="92"/>
        <v>0</v>
      </c>
      <c r="N122" s="48">
        <f t="shared" si="116"/>
        <v>0</v>
      </c>
      <c r="O122" s="48">
        <f t="shared" si="117"/>
        <v>0</v>
      </c>
      <c r="P122" s="48">
        <f t="shared" ref="P122" si="157">O122</f>
        <v>0</v>
      </c>
      <c r="Q122" s="48">
        <f t="shared" si="152"/>
        <v>0</v>
      </c>
      <c r="R122" s="48">
        <f t="shared" si="94"/>
        <v>0</v>
      </c>
      <c r="S122" s="48">
        <f t="shared" si="95"/>
        <v>0</v>
      </c>
      <c r="T122" s="162">
        <f t="shared" ca="1" si="133"/>
        <v>0</v>
      </c>
      <c r="U122" s="162">
        <f ca="1">IF(C122=A_Stammdaten!$B$9,$J122-$V122,OFFSET(V122,0,A_Stammdaten!$B$9-2017)-$V122)</f>
        <v>0</v>
      </c>
      <c r="V122" s="162">
        <f ca="1">IFERROR(OFFSET(V122,0,A_Stammdaten!$B$9-2016),0)</f>
        <v>0</v>
      </c>
      <c r="W122" s="162">
        <f t="shared" si="136"/>
        <v>0</v>
      </c>
      <c r="X122" s="162">
        <f t="shared" si="96"/>
        <v>0</v>
      </c>
      <c r="Y122" s="162">
        <f t="shared" si="97"/>
        <v>0</v>
      </c>
      <c r="Z122" s="162">
        <f t="shared" si="98"/>
        <v>0</v>
      </c>
      <c r="AA122" s="162">
        <f t="shared" si="99"/>
        <v>0</v>
      </c>
      <c r="AB122" s="162">
        <f t="shared" si="100"/>
        <v>0</v>
      </c>
      <c r="AC122" s="162">
        <f t="shared" si="101"/>
        <v>0</v>
      </c>
    </row>
    <row r="123" spans="1:29" s="15" customFormat="1" x14ac:dyDescent="0.25">
      <c r="A123" s="145"/>
      <c r="B123" s="43"/>
      <c r="C123" s="135"/>
      <c r="D123" s="45"/>
      <c r="E123" s="45"/>
      <c r="F123" s="45"/>
      <c r="G123" s="156">
        <f t="shared" si="90"/>
        <v>0</v>
      </c>
      <c r="H123" s="43"/>
      <c r="I123" s="43"/>
      <c r="J123" s="156">
        <f t="shared" si="91"/>
        <v>0</v>
      </c>
      <c r="K123" s="159">
        <f>IF(ISBLANK($B123),0,VLOOKUP($B123,Listen!$A$2:$C$44,2,FALSE))</f>
        <v>0</v>
      </c>
      <c r="L123" s="159">
        <f>IF(ISBLANK($B123),0,VLOOKUP($B123,Listen!$A$2:$C$44,3,FALSE))</f>
        <v>0</v>
      </c>
      <c r="M123" s="48">
        <f t="shared" si="92"/>
        <v>0</v>
      </c>
      <c r="N123" s="48">
        <f t="shared" si="116"/>
        <v>0</v>
      </c>
      <c r="O123" s="48">
        <f t="shared" si="117"/>
        <v>0</v>
      </c>
      <c r="P123" s="48">
        <f t="shared" ref="P123" si="158">O123</f>
        <v>0</v>
      </c>
      <c r="Q123" s="48">
        <f t="shared" si="152"/>
        <v>0</v>
      </c>
      <c r="R123" s="48">
        <f t="shared" si="94"/>
        <v>0</v>
      </c>
      <c r="S123" s="48">
        <f t="shared" si="95"/>
        <v>0</v>
      </c>
      <c r="T123" s="162">
        <f t="shared" ca="1" si="133"/>
        <v>0</v>
      </c>
      <c r="U123" s="162">
        <f ca="1">IF(C123=A_Stammdaten!$B$9,$J123-$V123,OFFSET(V123,0,A_Stammdaten!$B$9-2017)-$V123)</f>
        <v>0</v>
      </c>
      <c r="V123" s="162">
        <f ca="1">IFERROR(OFFSET(V123,0,A_Stammdaten!$B$9-2016),0)</f>
        <v>0</v>
      </c>
      <c r="W123" s="162">
        <f t="shared" si="136"/>
        <v>0</v>
      </c>
      <c r="X123" s="162">
        <f t="shared" si="96"/>
        <v>0</v>
      </c>
      <c r="Y123" s="162">
        <f t="shared" si="97"/>
        <v>0</v>
      </c>
      <c r="Z123" s="162">
        <f t="shared" si="98"/>
        <v>0</v>
      </c>
      <c r="AA123" s="162">
        <f t="shared" si="99"/>
        <v>0</v>
      </c>
      <c r="AB123" s="162">
        <f t="shared" si="100"/>
        <v>0</v>
      </c>
      <c r="AC123" s="162">
        <f t="shared" si="101"/>
        <v>0</v>
      </c>
    </row>
    <row r="124" spans="1:29" s="15" customFormat="1" x14ac:dyDescent="0.25">
      <c r="A124" s="145"/>
      <c r="B124" s="43"/>
      <c r="C124" s="135"/>
      <c r="D124" s="45"/>
      <c r="E124" s="45"/>
      <c r="F124" s="45"/>
      <c r="G124" s="156">
        <f t="shared" si="90"/>
        <v>0</v>
      </c>
      <c r="H124" s="43"/>
      <c r="I124" s="43"/>
      <c r="J124" s="156">
        <f t="shared" si="91"/>
        <v>0</v>
      </c>
      <c r="K124" s="159">
        <f>IF(ISBLANK($B124),0,VLOOKUP($B124,Listen!$A$2:$C$44,2,FALSE))</f>
        <v>0</v>
      </c>
      <c r="L124" s="159">
        <f>IF(ISBLANK($B124),0,VLOOKUP($B124,Listen!$A$2:$C$44,3,FALSE))</f>
        <v>0</v>
      </c>
      <c r="M124" s="48">
        <f t="shared" si="92"/>
        <v>0</v>
      </c>
      <c r="N124" s="48">
        <f t="shared" si="116"/>
        <v>0</v>
      </c>
      <c r="O124" s="48">
        <f t="shared" si="117"/>
        <v>0</v>
      </c>
      <c r="P124" s="48">
        <f t="shared" ref="P124" si="159">O124</f>
        <v>0</v>
      </c>
      <c r="Q124" s="48">
        <f t="shared" si="152"/>
        <v>0</v>
      </c>
      <c r="R124" s="48">
        <f t="shared" si="94"/>
        <v>0</v>
      </c>
      <c r="S124" s="48">
        <f t="shared" si="95"/>
        <v>0</v>
      </c>
      <c r="T124" s="162">
        <f t="shared" ca="1" si="133"/>
        <v>0</v>
      </c>
      <c r="U124" s="162">
        <f ca="1">IF(C124=A_Stammdaten!$B$9,$J124-$V124,OFFSET(V124,0,A_Stammdaten!$B$9-2017)-$V124)</f>
        <v>0</v>
      </c>
      <c r="V124" s="162">
        <f ca="1">IFERROR(OFFSET(V124,0,A_Stammdaten!$B$9-2016),0)</f>
        <v>0</v>
      </c>
      <c r="W124" s="162">
        <f t="shared" si="136"/>
        <v>0</v>
      </c>
      <c r="X124" s="162">
        <f t="shared" si="96"/>
        <v>0</v>
      </c>
      <c r="Y124" s="162">
        <f t="shared" si="97"/>
        <v>0</v>
      </c>
      <c r="Z124" s="162">
        <f t="shared" si="98"/>
        <v>0</v>
      </c>
      <c r="AA124" s="162">
        <f t="shared" si="99"/>
        <v>0</v>
      </c>
      <c r="AB124" s="162">
        <f t="shared" si="100"/>
        <v>0</v>
      </c>
      <c r="AC124" s="162">
        <f t="shared" si="101"/>
        <v>0</v>
      </c>
    </row>
    <row r="125" spans="1:29" s="15" customFormat="1" x14ac:dyDescent="0.25">
      <c r="A125" s="145"/>
      <c r="B125" s="43"/>
      <c r="C125" s="135"/>
      <c r="D125" s="45"/>
      <c r="E125" s="45"/>
      <c r="F125" s="45"/>
      <c r="G125" s="156">
        <f t="shared" si="90"/>
        <v>0</v>
      </c>
      <c r="H125" s="43"/>
      <c r="I125" s="43"/>
      <c r="J125" s="156">
        <f t="shared" si="91"/>
        <v>0</v>
      </c>
      <c r="K125" s="159">
        <f>IF(ISBLANK($B125),0,VLOOKUP($B125,Listen!$A$2:$C$44,2,FALSE))</f>
        <v>0</v>
      </c>
      <c r="L125" s="159">
        <f>IF(ISBLANK($B125),0,VLOOKUP($B125,Listen!$A$2:$C$44,3,FALSE))</f>
        <v>0</v>
      </c>
      <c r="M125" s="48">
        <f t="shared" si="92"/>
        <v>0</v>
      </c>
      <c r="N125" s="48">
        <f t="shared" si="116"/>
        <v>0</v>
      </c>
      <c r="O125" s="48">
        <f t="shared" si="117"/>
        <v>0</v>
      </c>
      <c r="P125" s="48">
        <f t="shared" ref="P125" si="160">O125</f>
        <v>0</v>
      </c>
      <c r="Q125" s="48">
        <f t="shared" si="152"/>
        <v>0</v>
      </c>
      <c r="R125" s="48">
        <f t="shared" si="94"/>
        <v>0</v>
      </c>
      <c r="S125" s="48">
        <f t="shared" si="95"/>
        <v>0</v>
      </c>
      <c r="T125" s="162">
        <f t="shared" ca="1" si="133"/>
        <v>0</v>
      </c>
      <c r="U125" s="162">
        <f ca="1">IF(C125=A_Stammdaten!$B$9,$J125-$V125,OFFSET(V125,0,A_Stammdaten!$B$9-2017)-$V125)</f>
        <v>0</v>
      </c>
      <c r="V125" s="162">
        <f ca="1">IFERROR(OFFSET(V125,0,A_Stammdaten!$B$9-2016),0)</f>
        <v>0</v>
      </c>
      <c r="W125" s="162">
        <f t="shared" si="136"/>
        <v>0</v>
      </c>
      <c r="X125" s="162">
        <f t="shared" si="96"/>
        <v>0</v>
      </c>
      <c r="Y125" s="162">
        <f t="shared" si="97"/>
        <v>0</v>
      </c>
      <c r="Z125" s="162">
        <f t="shared" si="98"/>
        <v>0</v>
      </c>
      <c r="AA125" s="162">
        <f t="shared" si="99"/>
        <v>0</v>
      </c>
      <c r="AB125" s="162">
        <f t="shared" si="100"/>
        <v>0</v>
      </c>
      <c r="AC125" s="162">
        <f t="shared" si="101"/>
        <v>0</v>
      </c>
    </row>
    <row r="126" spans="1:29" s="15" customFormat="1" x14ac:dyDescent="0.25">
      <c r="A126" s="145"/>
      <c r="B126" s="43"/>
      <c r="C126" s="135"/>
      <c r="D126" s="45"/>
      <c r="E126" s="45"/>
      <c r="F126" s="45"/>
      <c r="G126" s="156">
        <f t="shared" si="90"/>
        <v>0</v>
      </c>
      <c r="H126" s="43"/>
      <c r="I126" s="43"/>
      <c r="J126" s="156">
        <f t="shared" si="91"/>
        <v>0</v>
      </c>
      <c r="K126" s="159">
        <f>IF(ISBLANK($B126),0,VLOOKUP($B126,Listen!$A$2:$C$44,2,FALSE))</f>
        <v>0</v>
      </c>
      <c r="L126" s="159">
        <f>IF(ISBLANK($B126),0,VLOOKUP($B126,Listen!$A$2:$C$44,3,FALSE))</f>
        <v>0</v>
      </c>
      <c r="M126" s="48">
        <f t="shared" si="92"/>
        <v>0</v>
      </c>
      <c r="N126" s="48">
        <f t="shared" si="116"/>
        <v>0</v>
      </c>
      <c r="O126" s="48">
        <f t="shared" si="117"/>
        <v>0</v>
      </c>
      <c r="P126" s="48">
        <f t="shared" ref="P126" si="161">O126</f>
        <v>0</v>
      </c>
      <c r="Q126" s="48">
        <f t="shared" si="152"/>
        <v>0</v>
      </c>
      <c r="R126" s="48">
        <f t="shared" si="94"/>
        <v>0</v>
      </c>
      <c r="S126" s="48">
        <f t="shared" si="95"/>
        <v>0</v>
      </c>
      <c r="T126" s="162">
        <f t="shared" ca="1" si="133"/>
        <v>0</v>
      </c>
      <c r="U126" s="162">
        <f ca="1">IF(C126=A_Stammdaten!$B$9,$J126-$V126,OFFSET(V126,0,A_Stammdaten!$B$9-2017)-$V126)</f>
        <v>0</v>
      </c>
      <c r="V126" s="162">
        <f ca="1">IFERROR(OFFSET(V126,0,A_Stammdaten!$B$9-2016),0)</f>
        <v>0</v>
      </c>
      <c r="W126" s="162">
        <f t="shared" si="136"/>
        <v>0</v>
      </c>
      <c r="X126" s="162">
        <f t="shared" si="96"/>
        <v>0</v>
      </c>
      <c r="Y126" s="162">
        <f t="shared" si="97"/>
        <v>0</v>
      </c>
      <c r="Z126" s="162">
        <f t="shared" si="98"/>
        <v>0</v>
      </c>
      <c r="AA126" s="162">
        <f t="shared" si="99"/>
        <v>0</v>
      </c>
      <c r="AB126" s="162">
        <f t="shared" si="100"/>
        <v>0</v>
      </c>
      <c r="AC126" s="162">
        <f t="shared" si="101"/>
        <v>0</v>
      </c>
    </row>
    <row r="127" spans="1:29" s="15" customFormat="1" x14ac:dyDescent="0.25">
      <c r="A127" s="145"/>
      <c r="B127" s="43"/>
      <c r="C127" s="135"/>
      <c r="D127" s="45"/>
      <c r="E127" s="45"/>
      <c r="F127" s="45"/>
      <c r="G127" s="156">
        <f t="shared" si="90"/>
        <v>0</v>
      </c>
      <c r="H127" s="43"/>
      <c r="I127" s="43"/>
      <c r="J127" s="156">
        <f t="shared" si="91"/>
        <v>0</v>
      </c>
      <c r="K127" s="159">
        <f>IF(ISBLANK($B127),0,VLOOKUP($B127,Listen!$A$2:$C$44,2,FALSE))</f>
        <v>0</v>
      </c>
      <c r="L127" s="159">
        <f>IF(ISBLANK($B127),0,VLOOKUP($B127,Listen!$A$2:$C$44,3,FALSE))</f>
        <v>0</v>
      </c>
      <c r="M127" s="48">
        <f t="shared" si="92"/>
        <v>0</v>
      </c>
      <c r="N127" s="48">
        <f t="shared" si="116"/>
        <v>0</v>
      </c>
      <c r="O127" s="48">
        <f t="shared" si="117"/>
        <v>0</v>
      </c>
      <c r="P127" s="48">
        <f t="shared" ref="P127" si="162">O127</f>
        <v>0</v>
      </c>
      <c r="Q127" s="48">
        <f t="shared" si="152"/>
        <v>0</v>
      </c>
      <c r="R127" s="48">
        <f t="shared" si="94"/>
        <v>0</v>
      </c>
      <c r="S127" s="48">
        <f t="shared" si="95"/>
        <v>0</v>
      </c>
      <c r="T127" s="162">
        <f t="shared" ca="1" si="133"/>
        <v>0</v>
      </c>
      <c r="U127" s="162">
        <f ca="1">IF(C127=A_Stammdaten!$B$9,$J127-$V127,OFFSET(V127,0,A_Stammdaten!$B$9-2017)-$V127)</f>
        <v>0</v>
      </c>
      <c r="V127" s="162">
        <f ca="1">IFERROR(OFFSET(V127,0,A_Stammdaten!$B$9-2016),0)</f>
        <v>0</v>
      </c>
      <c r="W127" s="162">
        <f t="shared" si="136"/>
        <v>0</v>
      </c>
      <c r="X127" s="162">
        <f t="shared" si="96"/>
        <v>0</v>
      </c>
      <c r="Y127" s="162">
        <f t="shared" si="97"/>
        <v>0</v>
      </c>
      <c r="Z127" s="162">
        <f t="shared" si="98"/>
        <v>0</v>
      </c>
      <c r="AA127" s="162">
        <f t="shared" si="99"/>
        <v>0</v>
      </c>
      <c r="AB127" s="162">
        <f t="shared" si="100"/>
        <v>0</v>
      </c>
      <c r="AC127" s="162">
        <f t="shared" si="101"/>
        <v>0</v>
      </c>
    </row>
    <row r="128" spans="1:29" s="15" customFormat="1" x14ac:dyDescent="0.25">
      <c r="A128" s="145"/>
      <c r="B128" s="43"/>
      <c r="C128" s="135"/>
      <c r="D128" s="45"/>
      <c r="E128" s="45"/>
      <c r="F128" s="45"/>
      <c r="G128" s="156">
        <f t="shared" si="90"/>
        <v>0</v>
      </c>
      <c r="H128" s="43"/>
      <c r="I128" s="43"/>
      <c r="J128" s="156">
        <f t="shared" si="91"/>
        <v>0</v>
      </c>
      <c r="K128" s="159">
        <f>IF(ISBLANK($B128),0,VLOOKUP($B128,Listen!$A$2:$C$44,2,FALSE))</f>
        <v>0</v>
      </c>
      <c r="L128" s="159">
        <f>IF(ISBLANK($B128),0,VLOOKUP($B128,Listen!$A$2:$C$44,3,FALSE))</f>
        <v>0</v>
      </c>
      <c r="M128" s="48">
        <f t="shared" si="92"/>
        <v>0</v>
      </c>
      <c r="N128" s="48">
        <f t="shared" si="116"/>
        <v>0</v>
      </c>
      <c r="O128" s="48">
        <f t="shared" si="117"/>
        <v>0</v>
      </c>
      <c r="P128" s="48">
        <f t="shared" ref="P128" si="163">O128</f>
        <v>0</v>
      </c>
      <c r="Q128" s="48">
        <f t="shared" si="152"/>
        <v>0</v>
      </c>
      <c r="R128" s="48">
        <f t="shared" si="94"/>
        <v>0</v>
      </c>
      <c r="S128" s="48">
        <f t="shared" si="95"/>
        <v>0</v>
      </c>
      <c r="T128" s="162">
        <f t="shared" ca="1" si="133"/>
        <v>0</v>
      </c>
      <c r="U128" s="162">
        <f ca="1">IF(C128=A_Stammdaten!$B$9,$J128-$V128,OFFSET(V128,0,A_Stammdaten!$B$9-2017)-$V128)</f>
        <v>0</v>
      </c>
      <c r="V128" s="162">
        <f ca="1">IFERROR(OFFSET(V128,0,A_Stammdaten!$B$9-2016),0)</f>
        <v>0</v>
      </c>
      <c r="W128" s="162">
        <f t="shared" si="136"/>
        <v>0</v>
      </c>
      <c r="X128" s="162">
        <f t="shared" si="96"/>
        <v>0</v>
      </c>
      <c r="Y128" s="162">
        <f t="shared" si="97"/>
        <v>0</v>
      </c>
      <c r="Z128" s="162">
        <f t="shared" si="98"/>
        <v>0</v>
      </c>
      <c r="AA128" s="162">
        <f t="shared" si="99"/>
        <v>0</v>
      </c>
      <c r="AB128" s="162">
        <f t="shared" si="100"/>
        <v>0</v>
      </c>
      <c r="AC128" s="162">
        <f t="shared" si="101"/>
        <v>0</v>
      </c>
    </row>
    <row r="129" spans="1:29" s="15" customFormat="1" x14ac:dyDescent="0.25">
      <c r="A129" s="145"/>
      <c r="B129" s="43"/>
      <c r="C129" s="135"/>
      <c r="D129" s="45"/>
      <c r="E129" s="45"/>
      <c r="F129" s="45"/>
      <c r="G129" s="156">
        <f t="shared" si="90"/>
        <v>0</v>
      </c>
      <c r="H129" s="43"/>
      <c r="I129" s="43"/>
      <c r="J129" s="156">
        <f t="shared" si="91"/>
        <v>0</v>
      </c>
      <c r="K129" s="159">
        <f>IF(ISBLANK($B129),0,VLOOKUP($B129,Listen!$A$2:$C$44,2,FALSE))</f>
        <v>0</v>
      </c>
      <c r="L129" s="159">
        <f>IF(ISBLANK($B129),0,VLOOKUP($B129,Listen!$A$2:$C$44,3,FALSE))</f>
        <v>0</v>
      </c>
      <c r="M129" s="48">
        <f t="shared" si="92"/>
        <v>0</v>
      </c>
      <c r="N129" s="48">
        <f t="shared" si="116"/>
        <v>0</v>
      </c>
      <c r="O129" s="48">
        <f t="shared" si="117"/>
        <v>0</v>
      </c>
      <c r="P129" s="48">
        <f t="shared" ref="P129" si="164">O129</f>
        <v>0</v>
      </c>
      <c r="Q129" s="48">
        <f t="shared" si="152"/>
        <v>0</v>
      </c>
      <c r="R129" s="48">
        <f t="shared" si="94"/>
        <v>0</v>
      </c>
      <c r="S129" s="48">
        <f t="shared" si="95"/>
        <v>0</v>
      </c>
      <c r="T129" s="162">
        <f t="shared" ca="1" si="133"/>
        <v>0</v>
      </c>
      <c r="U129" s="162">
        <f ca="1">IF(C129=A_Stammdaten!$B$9,$J129-$V129,OFFSET(V129,0,A_Stammdaten!$B$9-2017)-$V129)</f>
        <v>0</v>
      </c>
      <c r="V129" s="162">
        <f ca="1">IFERROR(OFFSET(V129,0,A_Stammdaten!$B$9-2016),0)</f>
        <v>0</v>
      </c>
      <c r="W129" s="162">
        <f t="shared" si="136"/>
        <v>0</v>
      </c>
      <c r="X129" s="162">
        <f t="shared" si="96"/>
        <v>0</v>
      </c>
      <c r="Y129" s="162">
        <f t="shared" si="97"/>
        <v>0</v>
      </c>
      <c r="Z129" s="162">
        <f t="shared" si="98"/>
        <v>0</v>
      </c>
      <c r="AA129" s="162">
        <f t="shared" si="99"/>
        <v>0</v>
      </c>
      <c r="AB129" s="162">
        <f t="shared" si="100"/>
        <v>0</v>
      </c>
      <c r="AC129" s="162">
        <f t="shared" si="101"/>
        <v>0</v>
      </c>
    </row>
    <row r="130" spans="1:29" s="15" customFormat="1" x14ac:dyDescent="0.25">
      <c r="A130" s="145"/>
      <c r="B130" s="43"/>
      <c r="C130" s="135"/>
      <c r="D130" s="45"/>
      <c r="E130" s="45"/>
      <c r="F130" s="45"/>
      <c r="G130" s="156">
        <f t="shared" si="90"/>
        <v>0</v>
      </c>
      <c r="H130" s="43"/>
      <c r="I130" s="43"/>
      <c r="J130" s="156">
        <f t="shared" si="91"/>
        <v>0</v>
      </c>
      <c r="K130" s="159">
        <f>IF(ISBLANK($B130),0,VLOOKUP($B130,Listen!$A$2:$C$44,2,FALSE))</f>
        <v>0</v>
      </c>
      <c r="L130" s="159">
        <f>IF(ISBLANK($B130),0,VLOOKUP($B130,Listen!$A$2:$C$44,3,FALSE))</f>
        <v>0</v>
      </c>
      <c r="M130" s="48">
        <f t="shared" si="92"/>
        <v>0</v>
      </c>
      <c r="N130" s="48">
        <f t="shared" si="116"/>
        <v>0</v>
      </c>
      <c r="O130" s="48">
        <f t="shared" si="117"/>
        <v>0</v>
      </c>
      <c r="P130" s="48">
        <f t="shared" ref="P130" si="165">O130</f>
        <v>0</v>
      </c>
      <c r="Q130" s="48">
        <f t="shared" si="152"/>
        <v>0</v>
      </c>
      <c r="R130" s="48">
        <f t="shared" si="94"/>
        <v>0</v>
      </c>
      <c r="S130" s="48">
        <f t="shared" si="95"/>
        <v>0</v>
      </c>
      <c r="T130" s="162">
        <f t="shared" ca="1" si="133"/>
        <v>0</v>
      </c>
      <c r="U130" s="162">
        <f ca="1">IF(C130=A_Stammdaten!$B$9,$J130-$V130,OFFSET(V130,0,A_Stammdaten!$B$9-2017)-$V130)</f>
        <v>0</v>
      </c>
      <c r="V130" s="162">
        <f ca="1">IFERROR(OFFSET(V130,0,A_Stammdaten!$B$9-2016),0)</f>
        <v>0</v>
      </c>
      <c r="W130" s="162">
        <f t="shared" si="136"/>
        <v>0</v>
      </c>
      <c r="X130" s="162">
        <f t="shared" si="96"/>
        <v>0</v>
      </c>
      <c r="Y130" s="162">
        <f t="shared" si="97"/>
        <v>0</v>
      </c>
      <c r="Z130" s="162">
        <f t="shared" si="98"/>
        <v>0</v>
      </c>
      <c r="AA130" s="162">
        <f t="shared" si="99"/>
        <v>0</v>
      </c>
      <c r="AB130" s="162">
        <f t="shared" si="100"/>
        <v>0</v>
      </c>
      <c r="AC130" s="162">
        <f t="shared" si="101"/>
        <v>0</v>
      </c>
    </row>
    <row r="131" spans="1:29" s="15" customFormat="1" x14ac:dyDescent="0.25">
      <c r="A131" s="145"/>
      <c r="B131" s="43"/>
      <c r="C131" s="135"/>
      <c r="D131" s="45"/>
      <c r="E131" s="45"/>
      <c r="F131" s="45"/>
      <c r="G131" s="156">
        <f t="shared" si="90"/>
        <v>0</v>
      </c>
      <c r="H131" s="43"/>
      <c r="I131" s="43"/>
      <c r="J131" s="156">
        <f t="shared" si="91"/>
        <v>0</v>
      </c>
      <c r="K131" s="159">
        <f>IF(ISBLANK($B131),0,VLOOKUP($B131,Listen!$A$2:$C$44,2,FALSE))</f>
        <v>0</v>
      </c>
      <c r="L131" s="159">
        <f>IF(ISBLANK($B131),0,VLOOKUP($B131,Listen!$A$2:$C$44,3,FALSE))</f>
        <v>0</v>
      </c>
      <c r="M131" s="48">
        <f t="shared" si="92"/>
        <v>0</v>
      </c>
      <c r="N131" s="48">
        <f t="shared" si="116"/>
        <v>0</v>
      </c>
      <c r="O131" s="48">
        <f t="shared" si="117"/>
        <v>0</v>
      </c>
      <c r="P131" s="48">
        <f t="shared" ref="P131" si="166">O131</f>
        <v>0</v>
      </c>
      <c r="Q131" s="48">
        <f t="shared" si="152"/>
        <v>0</v>
      </c>
      <c r="R131" s="48">
        <f t="shared" si="94"/>
        <v>0</v>
      </c>
      <c r="S131" s="48">
        <f t="shared" si="95"/>
        <v>0</v>
      </c>
      <c r="T131" s="162">
        <f t="shared" ca="1" si="133"/>
        <v>0</v>
      </c>
      <c r="U131" s="162">
        <f ca="1">IF(C131=A_Stammdaten!$B$9,$J131-$V131,OFFSET(V131,0,A_Stammdaten!$B$9-2017)-$V131)</f>
        <v>0</v>
      </c>
      <c r="V131" s="162">
        <f ca="1">IFERROR(OFFSET(V131,0,A_Stammdaten!$B$9-2016),0)</f>
        <v>0</v>
      </c>
      <c r="W131" s="162">
        <f t="shared" si="136"/>
        <v>0</v>
      </c>
      <c r="X131" s="162">
        <f t="shared" si="96"/>
        <v>0</v>
      </c>
      <c r="Y131" s="162">
        <f t="shared" si="97"/>
        <v>0</v>
      </c>
      <c r="Z131" s="162">
        <f t="shared" si="98"/>
        <v>0</v>
      </c>
      <c r="AA131" s="162">
        <f t="shared" si="99"/>
        <v>0</v>
      </c>
      <c r="AB131" s="162">
        <f t="shared" si="100"/>
        <v>0</v>
      </c>
      <c r="AC131" s="162">
        <f t="shared" si="101"/>
        <v>0</v>
      </c>
    </row>
    <row r="132" spans="1:29" s="15" customFormat="1" x14ac:dyDescent="0.25">
      <c r="A132" s="145"/>
      <c r="B132" s="43"/>
      <c r="C132" s="135"/>
      <c r="D132" s="45"/>
      <c r="E132" s="45"/>
      <c r="F132" s="45"/>
      <c r="G132" s="156">
        <f t="shared" si="90"/>
        <v>0</v>
      </c>
      <c r="H132" s="43"/>
      <c r="I132" s="43"/>
      <c r="J132" s="156">
        <f t="shared" si="91"/>
        <v>0</v>
      </c>
      <c r="K132" s="159">
        <f>IF(ISBLANK($B132),0,VLOOKUP($B132,Listen!$A$2:$C$44,2,FALSE))</f>
        <v>0</v>
      </c>
      <c r="L132" s="159">
        <f>IF(ISBLANK($B132),0,VLOOKUP($B132,Listen!$A$2:$C$44,3,FALSE))</f>
        <v>0</v>
      </c>
      <c r="M132" s="48">
        <f t="shared" si="92"/>
        <v>0</v>
      </c>
      <c r="N132" s="48">
        <f t="shared" si="116"/>
        <v>0</v>
      </c>
      <c r="O132" s="48">
        <f t="shared" si="117"/>
        <v>0</v>
      </c>
      <c r="P132" s="48">
        <f t="shared" ref="P132" si="167">O132</f>
        <v>0</v>
      </c>
      <c r="Q132" s="48">
        <f t="shared" si="152"/>
        <v>0</v>
      </c>
      <c r="R132" s="48">
        <f t="shared" si="94"/>
        <v>0</v>
      </c>
      <c r="S132" s="48">
        <f t="shared" si="95"/>
        <v>0</v>
      </c>
      <c r="T132" s="162">
        <f t="shared" ca="1" si="133"/>
        <v>0</v>
      </c>
      <c r="U132" s="162">
        <f ca="1">IF(C132=A_Stammdaten!$B$9,$J132-$V132,OFFSET(V132,0,A_Stammdaten!$B$9-2017)-$V132)</f>
        <v>0</v>
      </c>
      <c r="V132" s="162">
        <f ca="1">IFERROR(OFFSET(V132,0,A_Stammdaten!$B$9-2016),0)</f>
        <v>0</v>
      </c>
      <c r="W132" s="162">
        <f t="shared" si="136"/>
        <v>0</v>
      </c>
      <c r="X132" s="162">
        <f t="shared" si="96"/>
        <v>0</v>
      </c>
      <c r="Y132" s="162">
        <f t="shared" si="97"/>
        <v>0</v>
      </c>
      <c r="Z132" s="162">
        <f t="shared" si="98"/>
        <v>0</v>
      </c>
      <c r="AA132" s="162">
        <f t="shared" si="99"/>
        <v>0</v>
      </c>
      <c r="AB132" s="162">
        <f t="shared" si="100"/>
        <v>0</v>
      </c>
      <c r="AC132" s="162">
        <f t="shared" si="101"/>
        <v>0</v>
      </c>
    </row>
    <row r="133" spans="1:29" s="15" customFormat="1" x14ac:dyDescent="0.25">
      <c r="A133" s="145"/>
      <c r="B133" s="43"/>
      <c r="C133" s="135"/>
      <c r="D133" s="45"/>
      <c r="E133" s="45"/>
      <c r="F133" s="45"/>
      <c r="G133" s="156">
        <f t="shared" si="90"/>
        <v>0</v>
      </c>
      <c r="H133" s="43"/>
      <c r="I133" s="43"/>
      <c r="J133" s="156">
        <f t="shared" si="91"/>
        <v>0</v>
      </c>
      <c r="K133" s="159">
        <f>IF(ISBLANK($B133),0,VLOOKUP($B133,Listen!$A$2:$C$44,2,FALSE))</f>
        <v>0</v>
      </c>
      <c r="L133" s="159">
        <f>IF(ISBLANK($B133),0,VLOOKUP($B133,Listen!$A$2:$C$44,3,FALSE))</f>
        <v>0</v>
      </c>
      <c r="M133" s="48">
        <f t="shared" si="92"/>
        <v>0</v>
      </c>
      <c r="N133" s="48">
        <f t="shared" si="116"/>
        <v>0</v>
      </c>
      <c r="O133" s="48">
        <f t="shared" si="117"/>
        <v>0</v>
      </c>
      <c r="P133" s="48">
        <f t="shared" ref="P133:Q148" si="168">O133</f>
        <v>0</v>
      </c>
      <c r="Q133" s="48">
        <f t="shared" si="168"/>
        <v>0</v>
      </c>
      <c r="R133" s="48">
        <f t="shared" si="94"/>
        <v>0</v>
      </c>
      <c r="S133" s="48">
        <f t="shared" si="95"/>
        <v>0</v>
      </c>
      <c r="T133" s="162">
        <f t="shared" ca="1" si="133"/>
        <v>0</v>
      </c>
      <c r="U133" s="162">
        <f ca="1">IF(C133=A_Stammdaten!$B$9,$J133-$V133,OFFSET(V133,0,A_Stammdaten!$B$9-2017)-$V133)</f>
        <v>0</v>
      </c>
      <c r="V133" s="162">
        <f ca="1">IFERROR(OFFSET(V133,0,A_Stammdaten!$B$9-2016),0)</f>
        <v>0</v>
      </c>
      <c r="W133" s="162">
        <f t="shared" ref="W133:W164" si="169">IF(OR($C133=0,$J133=0),0,IF($C133&lt;=VALUE(W$4),$J133-$J133/M133*(VALUE(W$4)-$C133+1),0))</f>
        <v>0</v>
      </c>
      <c r="X133" s="162">
        <f t="shared" si="96"/>
        <v>0</v>
      </c>
      <c r="Y133" s="162">
        <f t="shared" si="97"/>
        <v>0</v>
      </c>
      <c r="Z133" s="162">
        <f t="shared" si="98"/>
        <v>0</v>
      </c>
      <c r="AA133" s="162">
        <f t="shared" si="99"/>
        <v>0</v>
      </c>
      <c r="AB133" s="162">
        <f t="shared" si="100"/>
        <v>0</v>
      </c>
      <c r="AC133" s="162">
        <f t="shared" si="101"/>
        <v>0</v>
      </c>
    </row>
    <row r="134" spans="1:29" s="15" customFormat="1" x14ac:dyDescent="0.25">
      <c r="A134" s="145"/>
      <c r="B134" s="43"/>
      <c r="C134" s="135"/>
      <c r="D134" s="45"/>
      <c r="E134" s="45"/>
      <c r="F134" s="45"/>
      <c r="G134" s="156">
        <f t="shared" ref="G134:G197" si="170">D134+E134-F134</f>
        <v>0</v>
      </c>
      <c r="H134" s="43"/>
      <c r="I134" s="43"/>
      <c r="J134" s="156">
        <f t="shared" ref="J134:J197" si="171">G134-H134</f>
        <v>0</v>
      </c>
      <c r="K134" s="159">
        <f>IF(ISBLANK($B134),0,VLOOKUP($B134,Listen!$A$2:$C$44,2,FALSE))</f>
        <v>0</v>
      </c>
      <c r="L134" s="159">
        <f>IF(ISBLANK($B134),0,VLOOKUP($B134,Listen!$A$2:$C$44,3,FALSE))</f>
        <v>0</v>
      </c>
      <c r="M134" s="48">
        <f t="shared" ref="M134:M197" si="172">$K134</f>
        <v>0</v>
      </c>
      <c r="N134" s="48">
        <f t="shared" si="116"/>
        <v>0</v>
      </c>
      <c r="O134" s="48">
        <f t="shared" si="117"/>
        <v>0</v>
      </c>
      <c r="P134" s="48">
        <f t="shared" ref="P134" si="173">O134</f>
        <v>0</v>
      </c>
      <c r="Q134" s="48">
        <f t="shared" si="168"/>
        <v>0</v>
      </c>
      <c r="R134" s="48">
        <f t="shared" ref="R134:R197" si="174">Q134</f>
        <v>0</v>
      </c>
      <c r="S134" s="48">
        <f t="shared" ref="S134:S197" si="175">R134</f>
        <v>0</v>
      </c>
      <c r="T134" s="162">
        <f t="shared" ca="1" si="133"/>
        <v>0</v>
      </c>
      <c r="U134" s="162">
        <f ca="1">IF(C134=A_Stammdaten!$B$9,$J134-$V134,OFFSET(V134,0,A_Stammdaten!$B$9-2017)-$V134)</f>
        <v>0</v>
      </c>
      <c r="V134" s="162">
        <f ca="1">IFERROR(OFFSET(V134,0,A_Stammdaten!$B$9-2016),0)</f>
        <v>0</v>
      </c>
      <c r="W134" s="162">
        <f t="shared" si="169"/>
        <v>0</v>
      </c>
      <c r="X134" s="162">
        <f t="shared" ref="X134:X197" si="176">IF(OR($C134=0,$J134=0,N134-(VALUE(X$4)-$C134)=0),0,
IF($C134&lt;VALUE(X$4),W134-W134/(N134-(VALUE(X$4)-$C134)),
IF($C134=VALUE(X$4),$J134-$J134/N134,0)))</f>
        <v>0</v>
      </c>
      <c r="Y134" s="162">
        <f t="shared" ref="Y134:Y197" si="177">IF(OR($C134=0,$J134=0,O134-(VALUE(Y$4)-$C134)=0),0,
IF($C134&lt;VALUE(Y$4),X134-X134/(O134-(VALUE(Y$4)-$C134)),
IF($C134=VALUE(Y$4),$J134-$J134/O134,0)))</f>
        <v>0</v>
      </c>
      <c r="Z134" s="162">
        <f t="shared" ref="Z134:Z197" si="178">IF(OR($C134=0,$J134=0,P134-(VALUE(Z$4)-$C134)=0),0,
IF($C134&lt;VALUE(Z$4),Y134-Y134/(P134-(VALUE(Z$4)-$C134)),
IF($C134=VALUE(Z$4),$J134-$J134/P134,0)))</f>
        <v>0</v>
      </c>
      <c r="AA134" s="162">
        <f t="shared" ref="AA134:AA197" si="179">IF(OR($C134=0,$J134=0,Q134-(VALUE(AA$4)-$C134)=0),0,
IF($C134&lt;VALUE(AA$4),Z134-Z134/(Q134-(VALUE(AA$4)-$C134)),
IF($C134=VALUE(AA$4),$J134-$J134/Q134,0)))</f>
        <v>0</v>
      </c>
      <c r="AB134" s="162">
        <f t="shared" ref="AB134:AB197" si="180">IF(OR($C134=0,$J134=0,R134-(VALUE(AB$4)-$C134)=0),0,
IF($C134&lt;VALUE(AB$4),AA134-AA134/(R134-(VALUE(AB$4)-$C134)),
IF($C134=VALUE(AB$4),$J134-$J134/R134,0)))</f>
        <v>0</v>
      </c>
      <c r="AC134" s="162">
        <f t="shared" ref="AC134:AC197" si="181">IF(OR($C134=0,$J134=0,S134-(VALUE(AC$4)-$C134)=0),0,
IF($C134&lt;VALUE(AC$4),AB134-AB134/(S134-(VALUE(AC$4)-$C134)),
IF($C134=VALUE(AC$4),$J134-$J134/S134,0)))</f>
        <v>0</v>
      </c>
    </row>
    <row r="135" spans="1:29" s="15" customFormat="1" x14ac:dyDescent="0.25">
      <c r="A135" s="145"/>
      <c r="B135" s="43"/>
      <c r="C135" s="135"/>
      <c r="D135" s="45"/>
      <c r="E135" s="45"/>
      <c r="F135" s="45"/>
      <c r="G135" s="156">
        <f t="shared" si="170"/>
        <v>0</v>
      </c>
      <c r="H135" s="43"/>
      <c r="I135" s="43"/>
      <c r="J135" s="156">
        <f t="shared" si="171"/>
        <v>0</v>
      </c>
      <c r="K135" s="159">
        <f>IF(ISBLANK($B135),0,VLOOKUP($B135,Listen!$A$2:$C$44,2,FALSE))</f>
        <v>0</v>
      </c>
      <c r="L135" s="159">
        <f>IF(ISBLANK($B135),0,VLOOKUP($B135,Listen!$A$2:$C$44,3,FALSE))</f>
        <v>0</v>
      </c>
      <c r="M135" s="48">
        <f t="shared" si="172"/>
        <v>0</v>
      </c>
      <c r="N135" s="48">
        <f t="shared" si="116"/>
        <v>0</v>
      </c>
      <c r="O135" s="48">
        <f t="shared" si="117"/>
        <v>0</v>
      </c>
      <c r="P135" s="48">
        <f t="shared" ref="P135" si="182">O135</f>
        <v>0</v>
      </c>
      <c r="Q135" s="48">
        <f t="shared" si="168"/>
        <v>0</v>
      </c>
      <c r="R135" s="48">
        <f t="shared" si="174"/>
        <v>0</v>
      </c>
      <c r="S135" s="48">
        <f t="shared" si="175"/>
        <v>0</v>
      </c>
      <c r="T135" s="162">
        <f t="shared" ca="1" si="133"/>
        <v>0</v>
      </c>
      <c r="U135" s="162">
        <f ca="1">IF(C135=A_Stammdaten!$B$9,$J135-$V135,OFFSET(V135,0,A_Stammdaten!$B$9-2017)-$V135)</f>
        <v>0</v>
      </c>
      <c r="V135" s="162">
        <f ca="1">IFERROR(OFFSET(V135,0,A_Stammdaten!$B$9-2016),0)</f>
        <v>0</v>
      </c>
      <c r="W135" s="162">
        <f t="shared" si="169"/>
        <v>0</v>
      </c>
      <c r="X135" s="162">
        <f t="shared" si="176"/>
        <v>0</v>
      </c>
      <c r="Y135" s="162">
        <f t="shared" si="177"/>
        <v>0</v>
      </c>
      <c r="Z135" s="162">
        <f t="shared" si="178"/>
        <v>0</v>
      </c>
      <c r="AA135" s="162">
        <f t="shared" si="179"/>
        <v>0</v>
      </c>
      <c r="AB135" s="162">
        <f t="shared" si="180"/>
        <v>0</v>
      </c>
      <c r="AC135" s="162">
        <f t="shared" si="181"/>
        <v>0</v>
      </c>
    </row>
    <row r="136" spans="1:29" s="15" customFormat="1" x14ac:dyDescent="0.25">
      <c r="A136" s="145"/>
      <c r="B136" s="43"/>
      <c r="C136" s="135"/>
      <c r="D136" s="45"/>
      <c r="E136" s="45"/>
      <c r="F136" s="45"/>
      <c r="G136" s="156">
        <f t="shared" si="170"/>
        <v>0</v>
      </c>
      <c r="H136" s="43"/>
      <c r="I136" s="43"/>
      <c r="J136" s="156">
        <f t="shared" si="171"/>
        <v>0</v>
      </c>
      <c r="K136" s="159">
        <f>IF(ISBLANK($B136),0,VLOOKUP($B136,Listen!$A$2:$C$44,2,FALSE))</f>
        <v>0</v>
      </c>
      <c r="L136" s="159">
        <f>IF(ISBLANK($B136),0,VLOOKUP($B136,Listen!$A$2:$C$44,3,FALSE))</f>
        <v>0</v>
      </c>
      <c r="M136" s="48">
        <f t="shared" si="172"/>
        <v>0</v>
      </c>
      <c r="N136" s="48">
        <f t="shared" si="116"/>
        <v>0</v>
      </c>
      <c r="O136" s="48">
        <f t="shared" si="117"/>
        <v>0</v>
      </c>
      <c r="P136" s="48">
        <f t="shared" ref="P136" si="183">O136</f>
        <v>0</v>
      </c>
      <c r="Q136" s="48">
        <f t="shared" si="168"/>
        <v>0</v>
      </c>
      <c r="R136" s="48">
        <f t="shared" si="174"/>
        <v>0</v>
      </c>
      <c r="S136" s="48">
        <f t="shared" si="175"/>
        <v>0</v>
      </c>
      <c r="T136" s="162">
        <f t="shared" ca="1" si="133"/>
        <v>0</v>
      </c>
      <c r="U136" s="162">
        <f ca="1">IF(C136=A_Stammdaten!$B$9,$J136-$V136,OFFSET(V136,0,A_Stammdaten!$B$9-2017)-$V136)</f>
        <v>0</v>
      </c>
      <c r="V136" s="162">
        <f ca="1">IFERROR(OFFSET(V136,0,A_Stammdaten!$B$9-2016),0)</f>
        <v>0</v>
      </c>
      <c r="W136" s="162">
        <f t="shared" si="169"/>
        <v>0</v>
      </c>
      <c r="X136" s="162">
        <f t="shared" si="176"/>
        <v>0</v>
      </c>
      <c r="Y136" s="162">
        <f t="shared" si="177"/>
        <v>0</v>
      </c>
      <c r="Z136" s="162">
        <f t="shared" si="178"/>
        <v>0</v>
      </c>
      <c r="AA136" s="162">
        <f t="shared" si="179"/>
        <v>0</v>
      </c>
      <c r="AB136" s="162">
        <f t="shared" si="180"/>
        <v>0</v>
      </c>
      <c r="AC136" s="162">
        <f t="shared" si="181"/>
        <v>0</v>
      </c>
    </row>
    <row r="137" spans="1:29" s="15" customFormat="1" x14ac:dyDescent="0.25">
      <c r="A137" s="145"/>
      <c r="B137" s="43"/>
      <c r="C137" s="135"/>
      <c r="D137" s="45"/>
      <c r="E137" s="45"/>
      <c r="F137" s="45"/>
      <c r="G137" s="156">
        <f t="shared" si="170"/>
        <v>0</v>
      </c>
      <c r="H137" s="43"/>
      <c r="I137" s="43"/>
      <c r="J137" s="156">
        <f t="shared" si="171"/>
        <v>0</v>
      </c>
      <c r="K137" s="159">
        <f>IF(ISBLANK($B137),0,VLOOKUP($B137,Listen!$A$2:$C$44,2,FALSE))</f>
        <v>0</v>
      </c>
      <c r="L137" s="159">
        <f>IF(ISBLANK($B137),0,VLOOKUP($B137,Listen!$A$2:$C$44,3,FALSE))</f>
        <v>0</v>
      </c>
      <c r="M137" s="48">
        <f t="shared" si="172"/>
        <v>0</v>
      </c>
      <c r="N137" s="48">
        <f t="shared" si="116"/>
        <v>0</v>
      </c>
      <c r="O137" s="48">
        <f t="shared" si="117"/>
        <v>0</v>
      </c>
      <c r="P137" s="48">
        <f t="shared" ref="P137" si="184">O137</f>
        <v>0</v>
      </c>
      <c r="Q137" s="48">
        <f t="shared" si="168"/>
        <v>0</v>
      </c>
      <c r="R137" s="48">
        <f t="shared" si="174"/>
        <v>0</v>
      </c>
      <c r="S137" s="48">
        <f t="shared" si="175"/>
        <v>0</v>
      </c>
      <c r="T137" s="162">
        <f t="shared" ca="1" si="133"/>
        <v>0</v>
      </c>
      <c r="U137" s="162">
        <f ca="1">IF(C137=A_Stammdaten!$B$9,$J137-$V137,OFFSET(V137,0,A_Stammdaten!$B$9-2017)-$V137)</f>
        <v>0</v>
      </c>
      <c r="V137" s="162">
        <f ca="1">IFERROR(OFFSET(V137,0,A_Stammdaten!$B$9-2016),0)</f>
        <v>0</v>
      </c>
      <c r="W137" s="162">
        <f t="shared" si="169"/>
        <v>0</v>
      </c>
      <c r="X137" s="162">
        <f t="shared" si="176"/>
        <v>0</v>
      </c>
      <c r="Y137" s="162">
        <f t="shared" si="177"/>
        <v>0</v>
      </c>
      <c r="Z137" s="162">
        <f t="shared" si="178"/>
        <v>0</v>
      </c>
      <c r="AA137" s="162">
        <f t="shared" si="179"/>
        <v>0</v>
      </c>
      <c r="AB137" s="162">
        <f t="shared" si="180"/>
        <v>0</v>
      </c>
      <c r="AC137" s="162">
        <f t="shared" si="181"/>
        <v>0</v>
      </c>
    </row>
    <row r="138" spans="1:29" s="15" customFormat="1" x14ac:dyDescent="0.25">
      <c r="A138" s="145"/>
      <c r="B138" s="43"/>
      <c r="C138" s="135"/>
      <c r="D138" s="45"/>
      <c r="E138" s="45"/>
      <c r="F138" s="45"/>
      <c r="G138" s="156">
        <f t="shared" si="170"/>
        <v>0</v>
      </c>
      <c r="H138" s="43"/>
      <c r="I138" s="43"/>
      <c r="J138" s="156">
        <f t="shared" si="171"/>
        <v>0</v>
      </c>
      <c r="K138" s="159">
        <f>IF(ISBLANK($B138),0,VLOOKUP($B138,Listen!$A$2:$C$44,2,FALSE))</f>
        <v>0</v>
      </c>
      <c r="L138" s="159">
        <f>IF(ISBLANK($B138),0,VLOOKUP($B138,Listen!$A$2:$C$44,3,FALSE))</f>
        <v>0</v>
      </c>
      <c r="M138" s="48">
        <f t="shared" si="172"/>
        <v>0</v>
      </c>
      <c r="N138" s="48">
        <f t="shared" si="116"/>
        <v>0</v>
      </c>
      <c r="O138" s="48">
        <f t="shared" si="117"/>
        <v>0</v>
      </c>
      <c r="P138" s="48">
        <f t="shared" ref="P138" si="185">O138</f>
        <v>0</v>
      </c>
      <c r="Q138" s="48">
        <f t="shared" si="168"/>
        <v>0</v>
      </c>
      <c r="R138" s="48">
        <f t="shared" si="174"/>
        <v>0</v>
      </c>
      <c r="S138" s="48">
        <f t="shared" si="175"/>
        <v>0</v>
      </c>
      <c r="T138" s="162">
        <f t="shared" ca="1" si="133"/>
        <v>0</v>
      </c>
      <c r="U138" s="162">
        <f ca="1">IF(C138=A_Stammdaten!$B$9,$J138-$V138,OFFSET(V138,0,A_Stammdaten!$B$9-2017)-$V138)</f>
        <v>0</v>
      </c>
      <c r="V138" s="162">
        <f ca="1">IFERROR(OFFSET(V138,0,A_Stammdaten!$B$9-2016),0)</f>
        <v>0</v>
      </c>
      <c r="W138" s="162">
        <f t="shared" si="169"/>
        <v>0</v>
      </c>
      <c r="X138" s="162">
        <f t="shared" si="176"/>
        <v>0</v>
      </c>
      <c r="Y138" s="162">
        <f t="shared" si="177"/>
        <v>0</v>
      </c>
      <c r="Z138" s="162">
        <f t="shared" si="178"/>
        <v>0</v>
      </c>
      <c r="AA138" s="162">
        <f t="shared" si="179"/>
        <v>0</v>
      </c>
      <c r="AB138" s="162">
        <f t="shared" si="180"/>
        <v>0</v>
      </c>
      <c r="AC138" s="162">
        <f t="shared" si="181"/>
        <v>0</v>
      </c>
    </row>
    <row r="139" spans="1:29" s="15" customFormat="1" x14ac:dyDescent="0.25">
      <c r="A139" s="145"/>
      <c r="B139" s="43"/>
      <c r="C139" s="135"/>
      <c r="D139" s="45"/>
      <c r="E139" s="45"/>
      <c r="F139" s="45"/>
      <c r="G139" s="156">
        <f t="shared" si="170"/>
        <v>0</v>
      </c>
      <c r="H139" s="43"/>
      <c r="I139" s="43"/>
      <c r="J139" s="156">
        <f t="shared" si="171"/>
        <v>0</v>
      </c>
      <c r="K139" s="159">
        <f>IF(ISBLANK($B139),0,VLOOKUP($B139,Listen!$A$2:$C$44,2,FALSE))</f>
        <v>0</v>
      </c>
      <c r="L139" s="159">
        <f>IF(ISBLANK($B139),0,VLOOKUP($B139,Listen!$A$2:$C$44,3,FALSE))</f>
        <v>0</v>
      </c>
      <c r="M139" s="48">
        <f t="shared" si="172"/>
        <v>0</v>
      </c>
      <c r="N139" s="48">
        <f t="shared" si="116"/>
        <v>0</v>
      </c>
      <c r="O139" s="48">
        <f t="shared" si="117"/>
        <v>0</v>
      </c>
      <c r="P139" s="48">
        <f t="shared" ref="P139" si="186">O139</f>
        <v>0</v>
      </c>
      <c r="Q139" s="48">
        <f t="shared" si="168"/>
        <v>0</v>
      </c>
      <c r="R139" s="48">
        <f t="shared" si="174"/>
        <v>0</v>
      </c>
      <c r="S139" s="48">
        <f t="shared" si="175"/>
        <v>0</v>
      </c>
      <c r="T139" s="162">
        <f t="shared" ca="1" si="133"/>
        <v>0</v>
      </c>
      <c r="U139" s="162">
        <f ca="1">IF(C139=A_Stammdaten!$B$9,$J139-$V139,OFFSET(V139,0,A_Stammdaten!$B$9-2017)-$V139)</f>
        <v>0</v>
      </c>
      <c r="V139" s="162">
        <f ca="1">IFERROR(OFFSET(V139,0,A_Stammdaten!$B$9-2016),0)</f>
        <v>0</v>
      </c>
      <c r="W139" s="162">
        <f t="shared" si="169"/>
        <v>0</v>
      </c>
      <c r="X139" s="162">
        <f t="shared" si="176"/>
        <v>0</v>
      </c>
      <c r="Y139" s="162">
        <f t="shared" si="177"/>
        <v>0</v>
      </c>
      <c r="Z139" s="162">
        <f t="shared" si="178"/>
        <v>0</v>
      </c>
      <c r="AA139" s="162">
        <f t="shared" si="179"/>
        <v>0</v>
      </c>
      <c r="AB139" s="162">
        <f t="shared" si="180"/>
        <v>0</v>
      </c>
      <c r="AC139" s="162">
        <f t="shared" si="181"/>
        <v>0</v>
      </c>
    </row>
    <row r="140" spans="1:29" s="15" customFormat="1" x14ac:dyDescent="0.25">
      <c r="A140" s="145"/>
      <c r="B140" s="43"/>
      <c r="C140" s="135"/>
      <c r="D140" s="45"/>
      <c r="E140" s="45"/>
      <c r="F140" s="45"/>
      <c r="G140" s="156">
        <f t="shared" si="170"/>
        <v>0</v>
      </c>
      <c r="H140" s="43"/>
      <c r="I140" s="43"/>
      <c r="J140" s="156">
        <f t="shared" si="171"/>
        <v>0</v>
      </c>
      <c r="K140" s="159">
        <f>IF(ISBLANK($B140),0,VLOOKUP($B140,Listen!$A$2:$C$44,2,FALSE))</f>
        <v>0</v>
      </c>
      <c r="L140" s="159">
        <f>IF(ISBLANK($B140),0,VLOOKUP($B140,Listen!$A$2:$C$44,3,FALSE))</f>
        <v>0</v>
      </c>
      <c r="M140" s="48">
        <f t="shared" si="172"/>
        <v>0</v>
      </c>
      <c r="N140" s="48">
        <f t="shared" si="116"/>
        <v>0</v>
      </c>
      <c r="O140" s="48">
        <f t="shared" si="117"/>
        <v>0</v>
      </c>
      <c r="P140" s="48">
        <f t="shared" ref="P140" si="187">O140</f>
        <v>0</v>
      </c>
      <c r="Q140" s="48">
        <f t="shared" si="168"/>
        <v>0</v>
      </c>
      <c r="R140" s="48">
        <f t="shared" si="174"/>
        <v>0</v>
      </c>
      <c r="S140" s="48">
        <f t="shared" si="175"/>
        <v>0</v>
      </c>
      <c r="T140" s="162">
        <f t="shared" ca="1" si="133"/>
        <v>0</v>
      </c>
      <c r="U140" s="162">
        <f ca="1">IF(C140=A_Stammdaten!$B$9,$J140-$V140,OFFSET(V140,0,A_Stammdaten!$B$9-2017)-$V140)</f>
        <v>0</v>
      </c>
      <c r="V140" s="162">
        <f ca="1">IFERROR(OFFSET(V140,0,A_Stammdaten!$B$9-2016),0)</f>
        <v>0</v>
      </c>
      <c r="W140" s="162">
        <f t="shared" si="169"/>
        <v>0</v>
      </c>
      <c r="X140" s="162">
        <f t="shared" si="176"/>
        <v>0</v>
      </c>
      <c r="Y140" s="162">
        <f t="shared" si="177"/>
        <v>0</v>
      </c>
      <c r="Z140" s="162">
        <f t="shared" si="178"/>
        <v>0</v>
      </c>
      <c r="AA140" s="162">
        <f t="shared" si="179"/>
        <v>0</v>
      </c>
      <c r="AB140" s="162">
        <f t="shared" si="180"/>
        <v>0</v>
      </c>
      <c r="AC140" s="162">
        <f t="shared" si="181"/>
        <v>0</v>
      </c>
    </row>
    <row r="141" spans="1:29" s="15" customFormat="1" x14ac:dyDescent="0.25">
      <c r="A141" s="145"/>
      <c r="B141" s="43"/>
      <c r="C141" s="135"/>
      <c r="D141" s="45"/>
      <c r="E141" s="45"/>
      <c r="F141" s="45"/>
      <c r="G141" s="156">
        <f t="shared" si="170"/>
        <v>0</v>
      </c>
      <c r="H141" s="43"/>
      <c r="I141" s="43"/>
      <c r="J141" s="156">
        <f t="shared" si="171"/>
        <v>0</v>
      </c>
      <c r="K141" s="159">
        <f>IF(ISBLANK($B141),0,VLOOKUP($B141,Listen!$A$2:$C$44,2,FALSE))</f>
        <v>0</v>
      </c>
      <c r="L141" s="159">
        <f>IF(ISBLANK($B141),0,VLOOKUP($B141,Listen!$A$2:$C$44,3,FALSE))</f>
        <v>0</v>
      </c>
      <c r="M141" s="48">
        <f t="shared" si="172"/>
        <v>0</v>
      </c>
      <c r="N141" s="48">
        <f t="shared" si="116"/>
        <v>0</v>
      </c>
      <c r="O141" s="48">
        <f t="shared" si="117"/>
        <v>0</v>
      </c>
      <c r="P141" s="48">
        <f t="shared" ref="P141" si="188">O141</f>
        <v>0</v>
      </c>
      <c r="Q141" s="48">
        <f t="shared" si="168"/>
        <v>0</v>
      </c>
      <c r="R141" s="48">
        <f t="shared" si="174"/>
        <v>0</v>
      </c>
      <c r="S141" s="48">
        <f t="shared" si="175"/>
        <v>0</v>
      </c>
      <c r="T141" s="162">
        <f t="shared" ca="1" si="133"/>
        <v>0</v>
      </c>
      <c r="U141" s="162">
        <f ca="1">IF(C141=A_Stammdaten!$B$9,$J141-$V141,OFFSET(V141,0,A_Stammdaten!$B$9-2017)-$V141)</f>
        <v>0</v>
      </c>
      <c r="V141" s="162">
        <f ca="1">IFERROR(OFFSET(V141,0,A_Stammdaten!$B$9-2016),0)</f>
        <v>0</v>
      </c>
      <c r="W141" s="162">
        <f t="shared" si="169"/>
        <v>0</v>
      </c>
      <c r="X141" s="162">
        <f t="shared" si="176"/>
        <v>0</v>
      </c>
      <c r="Y141" s="162">
        <f t="shared" si="177"/>
        <v>0</v>
      </c>
      <c r="Z141" s="162">
        <f t="shared" si="178"/>
        <v>0</v>
      </c>
      <c r="AA141" s="162">
        <f t="shared" si="179"/>
        <v>0</v>
      </c>
      <c r="AB141" s="162">
        <f t="shared" si="180"/>
        <v>0</v>
      </c>
      <c r="AC141" s="162">
        <f t="shared" si="181"/>
        <v>0</v>
      </c>
    </row>
    <row r="142" spans="1:29" s="15" customFormat="1" x14ac:dyDescent="0.25">
      <c r="A142" s="145"/>
      <c r="B142" s="43"/>
      <c r="C142" s="135"/>
      <c r="D142" s="45"/>
      <c r="E142" s="45"/>
      <c r="F142" s="45"/>
      <c r="G142" s="156">
        <f t="shared" si="170"/>
        <v>0</v>
      </c>
      <c r="H142" s="43"/>
      <c r="I142" s="43"/>
      <c r="J142" s="156">
        <f t="shared" si="171"/>
        <v>0</v>
      </c>
      <c r="K142" s="159">
        <f>IF(ISBLANK($B142),0,VLOOKUP($B142,Listen!$A$2:$C$44,2,FALSE))</f>
        <v>0</v>
      </c>
      <c r="L142" s="159">
        <f>IF(ISBLANK($B142),0,VLOOKUP($B142,Listen!$A$2:$C$44,3,FALSE))</f>
        <v>0</v>
      </c>
      <c r="M142" s="48">
        <f t="shared" si="172"/>
        <v>0</v>
      </c>
      <c r="N142" s="48">
        <f t="shared" si="116"/>
        <v>0</v>
      </c>
      <c r="O142" s="48">
        <f t="shared" si="117"/>
        <v>0</v>
      </c>
      <c r="P142" s="48">
        <f t="shared" ref="P142" si="189">O142</f>
        <v>0</v>
      </c>
      <c r="Q142" s="48">
        <f t="shared" si="168"/>
        <v>0</v>
      </c>
      <c r="R142" s="48">
        <f t="shared" si="174"/>
        <v>0</v>
      </c>
      <c r="S142" s="48">
        <f t="shared" si="175"/>
        <v>0</v>
      </c>
      <c r="T142" s="162">
        <f t="shared" ca="1" si="133"/>
        <v>0</v>
      </c>
      <c r="U142" s="162">
        <f ca="1">IF(C142=A_Stammdaten!$B$9,$J142-$V142,OFFSET(V142,0,A_Stammdaten!$B$9-2017)-$V142)</f>
        <v>0</v>
      </c>
      <c r="V142" s="162">
        <f ca="1">IFERROR(OFFSET(V142,0,A_Stammdaten!$B$9-2016),0)</f>
        <v>0</v>
      </c>
      <c r="W142" s="162">
        <f t="shared" si="169"/>
        <v>0</v>
      </c>
      <c r="X142" s="162">
        <f t="shared" si="176"/>
        <v>0</v>
      </c>
      <c r="Y142" s="162">
        <f t="shared" si="177"/>
        <v>0</v>
      </c>
      <c r="Z142" s="162">
        <f t="shared" si="178"/>
        <v>0</v>
      </c>
      <c r="AA142" s="162">
        <f t="shared" si="179"/>
        <v>0</v>
      </c>
      <c r="AB142" s="162">
        <f t="shared" si="180"/>
        <v>0</v>
      </c>
      <c r="AC142" s="162">
        <f t="shared" si="181"/>
        <v>0</v>
      </c>
    </row>
    <row r="143" spans="1:29" s="15" customFormat="1" x14ac:dyDescent="0.25">
      <c r="A143" s="145"/>
      <c r="B143" s="43"/>
      <c r="C143" s="135"/>
      <c r="D143" s="45"/>
      <c r="E143" s="45"/>
      <c r="F143" s="45"/>
      <c r="G143" s="156">
        <f t="shared" si="170"/>
        <v>0</v>
      </c>
      <c r="H143" s="43"/>
      <c r="I143" s="43"/>
      <c r="J143" s="156">
        <f t="shared" si="171"/>
        <v>0</v>
      </c>
      <c r="K143" s="159">
        <f>IF(ISBLANK($B143),0,VLOOKUP($B143,Listen!$A$2:$C$44,2,FALSE))</f>
        <v>0</v>
      </c>
      <c r="L143" s="159">
        <f>IF(ISBLANK($B143),0,VLOOKUP($B143,Listen!$A$2:$C$44,3,FALSE))</f>
        <v>0</v>
      </c>
      <c r="M143" s="48">
        <f t="shared" si="172"/>
        <v>0</v>
      </c>
      <c r="N143" s="48">
        <f t="shared" si="116"/>
        <v>0</v>
      </c>
      <c r="O143" s="48">
        <f t="shared" si="117"/>
        <v>0</v>
      </c>
      <c r="P143" s="48">
        <f t="shared" ref="P143" si="190">O143</f>
        <v>0</v>
      </c>
      <c r="Q143" s="48">
        <f t="shared" si="168"/>
        <v>0</v>
      </c>
      <c r="R143" s="48">
        <f t="shared" si="174"/>
        <v>0</v>
      </c>
      <c r="S143" s="48">
        <f t="shared" si="175"/>
        <v>0</v>
      </c>
      <c r="T143" s="162">
        <f t="shared" ca="1" si="133"/>
        <v>0</v>
      </c>
      <c r="U143" s="162">
        <f ca="1">IF(C143=A_Stammdaten!$B$9,$J143-$V143,OFFSET(V143,0,A_Stammdaten!$B$9-2017)-$V143)</f>
        <v>0</v>
      </c>
      <c r="V143" s="162">
        <f ca="1">IFERROR(OFFSET(V143,0,A_Stammdaten!$B$9-2016),0)</f>
        <v>0</v>
      </c>
      <c r="W143" s="162">
        <f t="shared" si="169"/>
        <v>0</v>
      </c>
      <c r="X143" s="162">
        <f t="shared" si="176"/>
        <v>0</v>
      </c>
      <c r="Y143" s="162">
        <f t="shared" si="177"/>
        <v>0</v>
      </c>
      <c r="Z143" s="162">
        <f t="shared" si="178"/>
        <v>0</v>
      </c>
      <c r="AA143" s="162">
        <f t="shared" si="179"/>
        <v>0</v>
      </c>
      <c r="AB143" s="162">
        <f t="shared" si="180"/>
        <v>0</v>
      </c>
      <c r="AC143" s="162">
        <f t="shared" si="181"/>
        <v>0</v>
      </c>
    </row>
    <row r="144" spans="1:29" s="15" customFormat="1" x14ac:dyDescent="0.25">
      <c r="A144" s="145"/>
      <c r="B144" s="43"/>
      <c r="C144" s="135"/>
      <c r="D144" s="45"/>
      <c r="E144" s="45"/>
      <c r="F144" s="45"/>
      <c r="G144" s="156">
        <f t="shared" si="170"/>
        <v>0</v>
      </c>
      <c r="H144" s="43"/>
      <c r="I144" s="43"/>
      <c r="J144" s="156">
        <f t="shared" si="171"/>
        <v>0</v>
      </c>
      <c r="K144" s="159">
        <f>IF(ISBLANK($B144),0,VLOOKUP($B144,Listen!$A$2:$C$44,2,FALSE))</f>
        <v>0</v>
      </c>
      <c r="L144" s="159">
        <f>IF(ISBLANK($B144),0,VLOOKUP($B144,Listen!$A$2:$C$44,3,FALSE))</f>
        <v>0</v>
      </c>
      <c r="M144" s="48">
        <f t="shared" si="172"/>
        <v>0</v>
      </c>
      <c r="N144" s="48">
        <f t="shared" si="116"/>
        <v>0</v>
      </c>
      <c r="O144" s="48">
        <f t="shared" si="117"/>
        <v>0</v>
      </c>
      <c r="P144" s="48">
        <f t="shared" ref="P144" si="191">O144</f>
        <v>0</v>
      </c>
      <c r="Q144" s="48">
        <f t="shared" si="168"/>
        <v>0</v>
      </c>
      <c r="R144" s="48">
        <f t="shared" si="174"/>
        <v>0</v>
      </c>
      <c r="S144" s="48">
        <f t="shared" si="175"/>
        <v>0</v>
      </c>
      <c r="T144" s="162">
        <f t="shared" ca="1" si="133"/>
        <v>0</v>
      </c>
      <c r="U144" s="162">
        <f ca="1">IF(C144=A_Stammdaten!$B$9,$J144-$V144,OFFSET(V144,0,A_Stammdaten!$B$9-2017)-$V144)</f>
        <v>0</v>
      </c>
      <c r="V144" s="162">
        <f ca="1">IFERROR(OFFSET(V144,0,A_Stammdaten!$B$9-2016),0)</f>
        <v>0</v>
      </c>
      <c r="W144" s="162">
        <f t="shared" si="169"/>
        <v>0</v>
      </c>
      <c r="X144" s="162">
        <f t="shared" si="176"/>
        <v>0</v>
      </c>
      <c r="Y144" s="162">
        <f t="shared" si="177"/>
        <v>0</v>
      </c>
      <c r="Z144" s="162">
        <f t="shared" si="178"/>
        <v>0</v>
      </c>
      <c r="AA144" s="162">
        <f t="shared" si="179"/>
        <v>0</v>
      </c>
      <c r="AB144" s="162">
        <f t="shared" si="180"/>
        <v>0</v>
      </c>
      <c r="AC144" s="162">
        <f t="shared" si="181"/>
        <v>0</v>
      </c>
    </row>
    <row r="145" spans="1:29" s="15" customFormat="1" x14ac:dyDescent="0.25">
      <c r="A145" s="145"/>
      <c r="B145" s="43"/>
      <c r="C145" s="135"/>
      <c r="D145" s="45"/>
      <c r="E145" s="45"/>
      <c r="F145" s="45"/>
      <c r="G145" s="156">
        <f t="shared" si="170"/>
        <v>0</v>
      </c>
      <c r="H145" s="43"/>
      <c r="I145" s="43"/>
      <c r="J145" s="156">
        <f t="shared" si="171"/>
        <v>0</v>
      </c>
      <c r="K145" s="159">
        <f>IF(ISBLANK($B145),0,VLOOKUP($B145,Listen!$A$2:$C$44,2,FALSE))</f>
        <v>0</v>
      </c>
      <c r="L145" s="159">
        <f>IF(ISBLANK($B145),0,VLOOKUP($B145,Listen!$A$2:$C$44,3,FALSE))</f>
        <v>0</v>
      </c>
      <c r="M145" s="48">
        <f t="shared" si="172"/>
        <v>0</v>
      </c>
      <c r="N145" s="48">
        <f t="shared" si="116"/>
        <v>0</v>
      </c>
      <c r="O145" s="48">
        <f t="shared" si="117"/>
        <v>0</v>
      </c>
      <c r="P145" s="48">
        <f t="shared" ref="P145" si="192">O145</f>
        <v>0</v>
      </c>
      <c r="Q145" s="48">
        <f t="shared" si="168"/>
        <v>0</v>
      </c>
      <c r="R145" s="48">
        <f t="shared" si="174"/>
        <v>0</v>
      </c>
      <c r="S145" s="48">
        <f t="shared" si="175"/>
        <v>0</v>
      </c>
      <c r="T145" s="162">
        <f t="shared" ca="1" si="133"/>
        <v>0</v>
      </c>
      <c r="U145" s="162">
        <f ca="1">IF(C145=A_Stammdaten!$B$9,$J145-$V145,OFFSET(V145,0,A_Stammdaten!$B$9-2017)-$V145)</f>
        <v>0</v>
      </c>
      <c r="V145" s="162">
        <f ca="1">IFERROR(OFFSET(V145,0,A_Stammdaten!$B$9-2016),0)</f>
        <v>0</v>
      </c>
      <c r="W145" s="162">
        <f t="shared" si="169"/>
        <v>0</v>
      </c>
      <c r="X145" s="162">
        <f t="shared" si="176"/>
        <v>0</v>
      </c>
      <c r="Y145" s="162">
        <f t="shared" si="177"/>
        <v>0</v>
      </c>
      <c r="Z145" s="162">
        <f t="shared" si="178"/>
        <v>0</v>
      </c>
      <c r="AA145" s="162">
        <f t="shared" si="179"/>
        <v>0</v>
      </c>
      <c r="AB145" s="162">
        <f t="shared" si="180"/>
        <v>0</v>
      </c>
      <c r="AC145" s="162">
        <f t="shared" si="181"/>
        <v>0</v>
      </c>
    </row>
    <row r="146" spans="1:29" s="15" customFormat="1" x14ac:dyDescent="0.25">
      <c r="A146" s="145"/>
      <c r="B146" s="43"/>
      <c r="C146" s="135"/>
      <c r="D146" s="45"/>
      <c r="E146" s="45"/>
      <c r="F146" s="45"/>
      <c r="G146" s="156">
        <f t="shared" si="170"/>
        <v>0</v>
      </c>
      <c r="H146" s="43"/>
      <c r="I146" s="43"/>
      <c r="J146" s="156">
        <f t="shared" si="171"/>
        <v>0</v>
      </c>
      <c r="K146" s="159">
        <f>IF(ISBLANK($B146),0,VLOOKUP($B146,Listen!$A$2:$C$44,2,FALSE))</f>
        <v>0</v>
      </c>
      <c r="L146" s="159">
        <f>IF(ISBLANK($B146),0,VLOOKUP($B146,Listen!$A$2:$C$44,3,FALSE))</f>
        <v>0</v>
      </c>
      <c r="M146" s="48">
        <f t="shared" si="172"/>
        <v>0</v>
      </c>
      <c r="N146" s="48">
        <f t="shared" si="116"/>
        <v>0</v>
      </c>
      <c r="O146" s="48">
        <f t="shared" si="117"/>
        <v>0</v>
      </c>
      <c r="P146" s="48">
        <f t="shared" ref="P146" si="193">O146</f>
        <v>0</v>
      </c>
      <c r="Q146" s="48">
        <f t="shared" si="168"/>
        <v>0</v>
      </c>
      <c r="R146" s="48">
        <f t="shared" si="174"/>
        <v>0</v>
      </c>
      <c r="S146" s="48">
        <f t="shared" si="175"/>
        <v>0</v>
      </c>
      <c r="T146" s="162">
        <f t="shared" ca="1" si="133"/>
        <v>0</v>
      </c>
      <c r="U146" s="162">
        <f ca="1">IF(C146=A_Stammdaten!$B$9,$J146-$V146,OFFSET(V146,0,A_Stammdaten!$B$9-2017)-$V146)</f>
        <v>0</v>
      </c>
      <c r="V146" s="162">
        <f ca="1">IFERROR(OFFSET(V146,0,A_Stammdaten!$B$9-2016),0)</f>
        <v>0</v>
      </c>
      <c r="W146" s="162">
        <f t="shared" si="169"/>
        <v>0</v>
      </c>
      <c r="X146" s="162">
        <f t="shared" si="176"/>
        <v>0</v>
      </c>
      <c r="Y146" s="162">
        <f t="shared" si="177"/>
        <v>0</v>
      </c>
      <c r="Z146" s="162">
        <f t="shared" si="178"/>
        <v>0</v>
      </c>
      <c r="AA146" s="162">
        <f t="shared" si="179"/>
        <v>0</v>
      </c>
      <c r="AB146" s="162">
        <f t="shared" si="180"/>
        <v>0</v>
      </c>
      <c r="AC146" s="162">
        <f t="shared" si="181"/>
        <v>0</v>
      </c>
    </row>
    <row r="147" spans="1:29" s="15" customFormat="1" x14ac:dyDescent="0.25">
      <c r="A147" s="145"/>
      <c r="B147" s="43"/>
      <c r="C147" s="135"/>
      <c r="D147" s="45"/>
      <c r="E147" s="45"/>
      <c r="F147" s="45"/>
      <c r="G147" s="156">
        <f t="shared" si="170"/>
        <v>0</v>
      </c>
      <c r="H147" s="43"/>
      <c r="I147" s="43"/>
      <c r="J147" s="156">
        <f t="shared" si="171"/>
        <v>0</v>
      </c>
      <c r="K147" s="159">
        <f>IF(ISBLANK($B147),0,VLOOKUP($B147,Listen!$A$2:$C$44,2,FALSE))</f>
        <v>0</v>
      </c>
      <c r="L147" s="159">
        <f>IF(ISBLANK($B147),0,VLOOKUP($B147,Listen!$A$2:$C$44,3,FALSE))</f>
        <v>0</v>
      </c>
      <c r="M147" s="48">
        <f t="shared" si="172"/>
        <v>0</v>
      </c>
      <c r="N147" s="48">
        <f t="shared" si="116"/>
        <v>0</v>
      </c>
      <c r="O147" s="48">
        <f t="shared" si="117"/>
        <v>0</v>
      </c>
      <c r="P147" s="48">
        <f t="shared" ref="P147" si="194">O147</f>
        <v>0</v>
      </c>
      <c r="Q147" s="48">
        <f t="shared" si="168"/>
        <v>0</v>
      </c>
      <c r="R147" s="48">
        <f t="shared" si="174"/>
        <v>0</v>
      </c>
      <c r="S147" s="48">
        <f t="shared" si="175"/>
        <v>0</v>
      </c>
      <c r="T147" s="162">
        <f t="shared" ca="1" si="133"/>
        <v>0</v>
      </c>
      <c r="U147" s="162">
        <f ca="1">IF(C147=A_Stammdaten!$B$9,$J147-$V147,OFFSET(V147,0,A_Stammdaten!$B$9-2017)-$V147)</f>
        <v>0</v>
      </c>
      <c r="V147" s="162">
        <f ca="1">IFERROR(OFFSET(V147,0,A_Stammdaten!$B$9-2016),0)</f>
        <v>0</v>
      </c>
      <c r="W147" s="162">
        <f t="shared" si="169"/>
        <v>0</v>
      </c>
      <c r="X147" s="162">
        <f t="shared" si="176"/>
        <v>0</v>
      </c>
      <c r="Y147" s="162">
        <f t="shared" si="177"/>
        <v>0</v>
      </c>
      <c r="Z147" s="162">
        <f t="shared" si="178"/>
        <v>0</v>
      </c>
      <c r="AA147" s="162">
        <f t="shared" si="179"/>
        <v>0</v>
      </c>
      <c r="AB147" s="162">
        <f t="shared" si="180"/>
        <v>0</v>
      </c>
      <c r="AC147" s="162">
        <f t="shared" si="181"/>
        <v>0</v>
      </c>
    </row>
    <row r="148" spans="1:29" s="15" customFormat="1" x14ac:dyDescent="0.25">
      <c r="A148" s="145"/>
      <c r="B148" s="43"/>
      <c r="C148" s="135"/>
      <c r="D148" s="45"/>
      <c r="E148" s="45"/>
      <c r="F148" s="45"/>
      <c r="G148" s="156">
        <f t="shared" si="170"/>
        <v>0</v>
      </c>
      <c r="H148" s="43"/>
      <c r="I148" s="43"/>
      <c r="J148" s="156">
        <f t="shared" si="171"/>
        <v>0</v>
      </c>
      <c r="K148" s="159">
        <f>IF(ISBLANK($B148),0,VLOOKUP($B148,Listen!$A$2:$C$44,2,FALSE))</f>
        <v>0</v>
      </c>
      <c r="L148" s="159">
        <f>IF(ISBLANK($B148),0,VLOOKUP($B148,Listen!$A$2:$C$44,3,FALSE))</f>
        <v>0</v>
      </c>
      <c r="M148" s="48">
        <f t="shared" si="172"/>
        <v>0</v>
      </c>
      <c r="N148" s="48">
        <f t="shared" si="116"/>
        <v>0</v>
      </c>
      <c r="O148" s="48">
        <f t="shared" si="117"/>
        <v>0</v>
      </c>
      <c r="P148" s="48">
        <f t="shared" ref="P148" si="195">O148</f>
        <v>0</v>
      </c>
      <c r="Q148" s="48">
        <f t="shared" si="168"/>
        <v>0</v>
      </c>
      <c r="R148" s="48">
        <f t="shared" si="174"/>
        <v>0</v>
      </c>
      <c r="S148" s="48">
        <f t="shared" si="175"/>
        <v>0</v>
      </c>
      <c r="T148" s="162">
        <f t="shared" ca="1" si="133"/>
        <v>0</v>
      </c>
      <c r="U148" s="162">
        <f ca="1">IF(C148=A_Stammdaten!$B$9,$J148-$V148,OFFSET(V148,0,A_Stammdaten!$B$9-2017)-$V148)</f>
        <v>0</v>
      </c>
      <c r="V148" s="162">
        <f ca="1">IFERROR(OFFSET(V148,0,A_Stammdaten!$B$9-2016),0)</f>
        <v>0</v>
      </c>
      <c r="W148" s="162">
        <f t="shared" si="169"/>
        <v>0</v>
      </c>
      <c r="X148" s="162">
        <f t="shared" si="176"/>
        <v>0</v>
      </c>
      <c r="Y148" s="162">
        <f t="shared" si="177"/>
        <v>0</v>
      </c>
      <c r="Z148" s="162">
        <f t="shared" si="178"/>
        <v>0</v>
      </c>
      <c r="AA148" s="162">
        <f t="shared" si="179"/>
        <v>0</v>
      </c>
      <c r="AB148" s="162">
        <f t="shared" si="180"/>
        <v>0</v>
      </c>
      <c r="AC148" s="162">
        <f t="shared" si="181"/>
        <v>0</v>
      </c>
    </row>
    <row r="149" spans="1:29" s="15" customFormat="1" x14ac:dyDescent="0.25">
      <c r="A149" s="145"/>
      <c r="B149" s="43"/>
      <c r="C149" s="135"/>
      <c r="D149" s="45"/>
      <c r="E149" s="45"/>
      <c r="F149" s="45"/>
      <c r="G149" s="156">
        <f t="shared" si="170"/>
        <v>0</v>
      </c>
      <c r="H149" s="43"/>
      <c r="I149" s="43"/>
      <c r="J149" s="156">
        <f t="shared" si="171"/>
        <v>0</v>
      </c>
      <c r="K149" s="159">
        <f>IF(ISBLANK($B149),0,VLOOKUP($B149,Listen!$A$2:$C$44,2,FALSE))</f>
        <v>0</v>
      </c>
      <c r="L149" s="159">
        <f>IF(ISBLANK($B149),0,VLOOKUP($B149,Listen!$A$2:$C$44,3,FALSE))</f>
        <v>0</v>
      </c>
      <c r="M149" s="48">
        <f t="shared" si="172"/>
        <v>0</v>
      </c>
      <c r="N149" s="48">
        <f t="shared" ref="N149:N204" si="196">M149</f>
        <v>0</v>
      </c>
      <c r="O149" s="48">
        <f t="shared" ref="O149:O204" si="197">N149</f>
        <v>0</v>
      </c>
      <c r="P149" s="48">
        <f t="shared" ref="P149:Q164" si="198">O149</f>
        <v>0</v>
      </c>
      <c r="Q149" s="48">
        <f t="shared" si="198"/>
        <v>0</v>
      </c>
      <c r="R149" s="48">
        <f t="shared" si="174"/>
        <v>0</v>
      </c>
      <c r="S149" s="48">
        <f t="shared" si="175"/>
        <v>0</v>
      </c>
      <c r="T149" s="162">
        <f t="shared" ca="1" si="133"/>
        <v>0</v>
      </c>
      <c r="U149" s="162">
        <f ca="1">IF(C149=A_Stammdaten!$B$9,$J149-$V149,OFFSET(V149,0,A_Stammdaten!$B$9-2017)-$V149)</f>
        <v>0</v>
      </c>
      <c r="V149" s="162">
        <f ca="1">IFERROR(OFFSET(V149,0,A_Stammdaten!$B$9-2016),0)</f>
        <v>0</v>
      </c>
      <c r="W149" s="162">
        <f t="shared" si="169"/>
        <v>0</v>
      </c>
      <c r="X149" s="162">
        <f t="shared" si="176"/>
        <v>0</v>
      </c>
      <c r="Y149" s="162">
        <f t="shared" si="177"/>
        <v>0</v>
      </c>
      <c r="Z149" s="162">
        <f t="shared" si="178"/>
        <v>0</v>
      </c>
      <c r="AA149" s="162">
        <f t="shared" si="179"/>
        <v>0</v>
      </c>
      <c r="AB149" s="162">
        <f t="shared" si="180"/>
        <v>0</v>
      </c>
      <c r="AC149" s="162">
        <f t="shared" si="181"/>
        <v>0</v>
      </c>
    </row>
    <row r="150" spans="1:29" s="15" customFormat="1" x14ac:dyDescent="0.25">
      <c r="A150" s="145"/>
      <c r="B150" s="43"/>
      <c r="C150" s="135"/>
      <c r="D150" s="45"/>
      <c r="E150" s="45"/>
      <c r="F150" s="45"/>
      <c r="G150" s="156">
        <f t="shared" si="170"/>
        <v>0</v>
      </c>
      <c r="H150" s="43"/>
      <c r="I150" s="43"/>
      <c r="J150" s="156">
        <f t="shared" si="171"/>
        <v>0</v>
      </c>
      <c r="K150" s="159">
        <f>IF(ISBLANK($B150),0,VLOOKUP($B150,Listen!$A$2:$C$44,2,FALSE))</f>
        <v>0</v>
      </c>
      <c r="L150" s="159">
        <f>IF(ISBLANK($B150),0,VLOOKUP($B150,Listen!$A$2:$C$44,3,FALSE))</f>
        <v>0</v>
      </c>
      <c r="M150" s="48">
        <f t="shared" si="172"/>
        <v>0</v>
      </c>
      <c r="N150" s="48">
        <f t="shared" si="196"/>
        <v>0</v>
      </c>
      <c r="O150" s="48">
        <f t="shared" si="197"/>
        <v>0</v>
      </c>
      <c r="P150" s="48">
        <f t="shared" ref="P150" si="199">O150</f>
        <v>0</v>
      </c>
      <c r="Q150" s="48">
        <f t="shared" si="198"/>
        <v>0</v>
      </c>
      <c r="R150" s="48">
        <f t="shared" si="174"/>
        <v>0</v>
      </c>
      <c r="S150" s="48">
        <f t="shared" si="175"/>
        <v>0</v>
      </c>
      <c r="T150" s="162">
        <f t="shared" ca="1" si="133"/>
        <v>0</v>
      </c>
      <c r="U150" s="162">
        <f ca="1">IF(C150=A_Stammdaten!$B$9,$J150-$V150,OFFSET(V150,0,A_Stammdaten!$B$9-2017)-$V150)</f>
        <v>0</v>
      </c>
      <c r="V150" s="162">
        <f ca="1">IFERROR(OFFSET(V150,0,A_Stammdaten!$B$9-2016),0)</f>
        <v>0</v>
      </c>
      <c r="W150" s="162">
        <f t="shared" si="169"/>
        <v>0</v>
      </c>
      <c r="X150" s="162">
        <f t="shared" si="176"/>
        <v>0</v>
      </c>
      <c r="Y150" s="162">
        <f t="shared" si="177"/>
        <v>0</v>
      </c>
      <c r="Z150" s="162">
        <f t="shared" si="178"/>
        <v>0</v>
      </c>
      <c r="AA150" s="162">
        <f t="shared" si="179"/>
        <v>0</v>
      </c>
      <c r="AB150" s="162">
        <f t="shared" si="180"/>
        <v>0</v>
      </c>
      <c r="AC150" s="162">
        <f t="shared" si="181"/>
        <v>0</v>
      </c>
    </row>
    <row r="151" spans="1:29" s="15" customFormat="1" x14ac:dyDescent="0.25">
      <c r="A151" s="145"/>
      <c r="B151" s="43"/>
      <c r="C151" s="135"/>
      <c r="D151" s="45"/>
      <c r="E151" s="45"/>
      <c r="F151" s="45"/>
      <c r="G151" s="156">
        <f t="shared" si="170"/>
        <v>0</v>
      </c>
      <c r="H151" s="43"/>
      <c r="I151" s="43"/>
      <c r="J151" s="156">
        <f t="shared" si="171"/>
        <v>0</v>
      </c>
      <c r="K151" s="159">
        <f>IF(ISBLANK($B151),0,VLOOKUP($B151,Listen!$A$2:$C$44,2,FALSE))</f>
        <v>0</v>
      </c>
      <c r="L151" s="159">
        <f>IF(ISBLANK($B151),0,VLOOKUP($B151,Listen!$A$2:$C$44,3,FALSE))</f>
        <v>0</v>
      </c>
      <c r="M151" s="48">
        <f t="shared" si="172"/>
        <v>0</v>
      </c>
      <c r="N151" s="48">
        <f t="shared" si="196"/>
        <v>0</v>
      </c>
      <c r="O151" s="48">
        <f t="shared" si="197"/>
        <v>0</v>
      </c>
      <c r="P151" s="48">
        <f t="shared" ref="P151" si="200">O151</f>
        <v>0</v>
      </c>
      <c r="Q151" s="48">
        <f t="shared" si="198"/>
        <v>0</v>
      </c>
      <c r="R151" s="48">
        <f t="shared" si="174"/>
        <v>0</v>
      </c>
      <c r="S151" s="48">
        <f t="shared" si="175"/>
        <v>0</v>
      </c>
      <c r="T151" s="162">
        <f t="shared" ca="1" si="133"/>
        <v>0</v>
      </c>
      <c r="U151" s="162">
        <f ca="1">IF(C151=A_Stammdaten!$B$9,$J151-$V151,OFFSET(V151,0,A_Stammdaten!$B$9-2017)-$V151)</f>
        <v>0</v>
      </c>
      <c r="V151" s="162">
        <f ca="1">IFERROR(OFFSET(V151,0,A_Stammdaten!$B$9-2016),0)</f>
        <v>0</v>
      </c>
      <c r="W151" s="162">
        <f t="shared" si="169"/>
        <v>0</v>
      </c>
      <c r="X151" s="162">
        <f t="shared" si="176"/>
        <v>0</v>
      </c>
      <c r="Y151" s="162">
        <f t="shared" si="177"/>
        <v>0</v>
      </c>
      <c r="Z151" s="162">
        <f t="shared" si="178"/>
        <v>0</v>
      </c>
      <c r="AA151" s="162">
        <f t="shared" si="179"/>
        <v>0</v>
      </c>
      <c r="AB151" s="162">
        <f t="shared" si="180"/>
        <v>0</v>
      </c>
      <c r="AC151" s="162">
        <f t="shared" si="181"/>
        <v>0</v>
      </c>
    </row>
    <row r="152" spans="1:29" s="15" customFormat="1" x14ac:dyDescent="0.25">
      <c r="A152" s="145"/>
      <c r="B152" s="43"/>
      <c r="C152" s="135"/>
      <c r="D152" s="45"/>
      <c r="E152" s="45"/>
      <c r="F152" s="45"/>
      <c r="G152" s="156">
        <f t="shared" si="170"/>
        <v>0</v>
      </c>
      <c r="H152" s="43"/>
      <c r="I152" s="43"/>
      <c r="J152" s="156">
        <f t="shared" si="171"/>
        <v>0</v>
      </c>
      <c r="K152" s="159">
        <f>IF(ISBLANK($B152),0,VLOOKUP($B152,Listen!$A$2:$C$44,2,FALSE))</f>
        <v>0</v>
      </c>
      <c r="L152" s="159">
        <f>IF(ISBLANK($B152),0,VLOOKUP($B152,Listen!$A$2:$C$44,3,FALSE))</f>
        <v>0</v>
      </c>
      <c r="M152" s="48">
        <f t="shared" si="172"/>
        <v>0</v>
      </c>
      <c r="N152" s="48">
        <f t="shared" si="196"/>
        <v>0</v>
      </c>
      <c r="O152" s="48">
        <f t="shared" si="197"/>
        <v>0</v>
      </c>
      <c r="P152" s="48">
        <f t="shared" ref="P152" si="201">O152</f>
        <v>0</v>
      </c>
      <c r="Q152" s="48">
        <f t="shared" si="198"/>
        <v>0</v>
      </c>
      <c r="R152" s="48">
        <f t="shared" si="174"/>
        <v>0</v>
      </c>
      <c r="S152" s="48">
        <f t="shared" si="175"/>
        <v>0</v>
      </c>
      <c r="T152" s="162">
        <f t="shared" ca="1" si="133"/>
        <v>0</v>
      </c>
      <c r="U152" s="162">
        <f ca="1">IF(C152=A_Stammdaten!$B$9,$J152-$V152,OFFSET(V152,0,A_Stammdaten!$B$9-2017)-$V152)</f>
        <v>0</v>
      </c>
      <c r="V152" s="162">
        <f ca="1">IFERROR(OFFSET(V152,0,A_Stammdaten!$B$9-2016),0)</f>
        <v>0</v>
      </c>
      <c r="W152" s="162">
        <f t="shared" si="169"/>
        <v>0</v>
      </c>
      <c r="X152" s="162">
        <f t="shared" si="176"/>
        <v>0</v>
      </c>
      <c r="Y152" s="162">
        <f t="shared" si="177"/>
        <v>0</v>
      </c>
      <c r="Z152" s="162">
        <f t="shared" si="178"/>
        <v>0</v>
      </c>
      <c r="AA152" s="162">
        <f t="shared" si="179"/>
        <v>0</v>
      </c>
      <c r="AB152" s="162">
        <f t="shared" si="180"/>
        <v>0</v>
      </c>
      <c r="AC152" s="162">
        <f t="shared" si="181"/>
        <v>0</v>
      </c>
    </row>
    <row r="153" spans="1:29" s="15" customFormat="1" x14ac:dyDescent="0.25">
      <c r="A153" s="145"/>
      <c r="B153" s="43"/>
      <c r="C153" s="135"/>
      <c r="D153" s="45"/>
      <c r="E153" s="45"/>
      <c r="F153" s="45"/>
      <c r="G153" s="156">
        <f t="shared" si="170"/>
        <v>0</v>
      </c>
      <c r="H153" s="43"/>
      <c r="I153" s="43"/>
      <c r="J153" s="156">
        <f t="shared" si="171"/>
        <v>0</v>
      </c>
      <c r="K153" s="159">
        <f>IF(ISBLANK($B153),0,VLOOKUP($B153,Listen!$A$2:$C$44,2,FALSE))</f>
        <v>0</v>
      </c>
      <c r="L153" s="159">
        <f>IF(ISBLANK($B153),0,VLOOKUP($B153,Listen!$A$2:$C$44,3,FALSE))</f>
        <v>0</v>
      </c>
      <c r="M153" s="48">
        <f t="shared" si="172"/>
        <v>0</v>
      </c>
      <c r="N153" s="48">
        <f t="shared" si="196"/>
        <v>0</v>
      </c>
      <c r="O153" s="48">
        <f t="shared" si="197"/>
        <v>0</v>
      </c>
      <c r="P153" s="48">
        <f t="shared" ref="P153" si="202">O153</f>
        <v>0</v>
      </c>
      <c r="Q153" s="48">
        <f t="shared" si="198"/>
        <v>0</v>
      </c>
      <c r="R153" s="48">
        <f t="shared" si="174"/>
        <v>0</v>
      </c>
      <c r="S153" s="48">
        <f t="shared" si="175"/>
        <v>0</v>
      </c>
      <c r="T153" s="162">
        <f t="shared" ca="1" si="133"/>
        <v>0</v>
      </c>
      <c r="U153" s="162">
        <f ca="1">IF(C153=A_Stammdaten!$B$9,$J153-$V153,OFFSET(V153,0,A_Stammdaten!$B$9-2017)-$V153)</f>
        <v>0</v>
      </c>
      <c r="V153" s="162">
        <f ca="1">IFERROR(OFFSET(V153,0,A_Stammdaten!$B$9-2016),0)</f>
        <v>0</v>
      </c>
      <c r="W153" s="162">
        <f t="shared" si="169"/>
        <v>0</v>
      </c>
      <c r="X153" s="162">
        <f t="shared" si="176"/>
        <v>0</v>
      </c>
      <c r="Y153" s="162">
        <f t="shared" si="177"/>
        <v>0</v>
      </c>
      <c r="Z153" s="162">
        <f t="shared" si="178"/>
        <v>0</v>
      </c>
      <c r="AA153" s="162">
        <f t="shared" si="179"/>
        <v>0</v>
      </c>
      <c r="AB153" s="162">
        <f t="shared" si="180"/>
        <v>0</v>
      </c>
      <c r="AC153" s="162">
        <f t="shared" si="181"/>
        <v>0</v>
      </c>
    </row>
    <row r="154" spans="1:29" s="15" customFormat="1" x14ac:dyDescent="0.25">
      <c r="A154" s="145"/>
      <c r="B154" s="43"/>
      <c r="C154" s="135"/>
      <c r="D154" s="45"/>
      <c r="E154" s="45"/>
      <c r="F154" s="45"/>
      <c r="G154" s="156">
        <f t="shared" si="170"/>
        <v>0</v>
      </c>
      <c r="H154" s="43"/>
      <c r="I154" s="43"/>
      <c r="J154" s="156">
        <f t="shared" si="171"/>
        <v>0</v>
      </c>
      <c r="K154" s="159">
        <f>IF(ISBLANK($B154),0,VLOOKUP($B154,Listen!$A$2:$C$44,2,FALSE))</f>
        <v>0</v>
      </c>
      <c r="L154" s="159">
        <f>IF(ISBLANK($B154),0,VLOOKUP($B154,Listen!$A$2:$C$44,3,FALSE))</f>
        <v>0</v>
      </c>
      <c r="M154" s="48">
        <f t="shared" si="172"/>
        <v>0</v>
      </c>
      <c r="N154" s="48">
        <f t="shared" si="196"/>
        <v>0</v>
      </c>
      <c r="O154" s="48">
        <f t="shared" si="197"/>
        <v>0</v>
      </c>
      <c r="P154" s="48">
        <f t="shared" ref="P154" si="203">O154</f>
        <v>0</v>
      </c>
      <c r="Q154" s="48">
        <f t="shared" si="198"/>
        <v>0</v>
      </c>
      <c r="R154" s="48">
        <f t="shared" si="174"/>
        <v>0</v>
      </c>
      <c r="S154" s="48">
        <f t="shared" si="175"/>
        <v>0</v>
      </c>
      <c r="T154" s="162">
        <f t="shared" ca="1" si="133"/>
        <v>0</v>
      </c>
      <c r="U154" s="162">
        <f ca="1">IF(C154=A_Stammdaten!$B$9,$J154-$V154,OFFSET(V154,0,A_Stammdaten!$B$9-2017)-$V154)</f>
        <v>0</v>
      </c>
      <c r="V154" s="162">
        <f ca="1">IFERROR(OFFSET(V154,0,A_Stammdaten!$B$9-2016),0)</f>
        <v>0</v>
      </c>
      <c r="W154" s="162">
        <f t="shared" si="169"/>
        <v>0</v>
      </c>
      <c r="X154" s="162">
        <f t="shared" si="176"/>
        <v>0</v>
      </c>
      <c r="Y154" s="162">
        <f t="shared" si="177"/>
        <v>0</v>
      </c>
      <c r="Z154" s="162">
        <f t="shared" si="178"/>
        <v>0</v>
      </c>
      <c r="AA154" s="162">
        <f t="shared" si="179"/>
        <v>0</v>
      </c>
      <c r="AB154" s="162">
        <f t="shared" si="180"/>
        <v>0</v>
      </c>
      <c r="AC154" s="162">
        <f t="shared" si="181"/>
        <v>0</v>
      </c>
    </row>
    <row r="155" spans="1:29" s="15" customFormat="1" x14ac:dyDescent="0.25">
      <c r="A155" s="145"/>
      <c r="B155" s="43"/>
      <c r="C155" s="135"/>
      <c r="D155" s="45"/>
      <c r="E155" s="45"/>
      <c r="F155" s="45"/>
      <c r="G155" s="156">
        <f t="shared" si="170"/>
        <v>0</v>
      </c>
      <c r="H155" s="43"/>
      <c r="I155" s="43"/>
      <c r="J155" s="156">
        <f t="shared" si="171"/>
        <v>0</v>
      </c>
      <c r="K155" s="159">
        <f>IF(ISBLANK($B155),0,VLOOKUP($B155,Listen!$A$2:$C$44,2,FALSE))</f>
        <v>0</v>
      </c>
      <c r="L155" s="159">
        <f>IF(ISBLANK($B155),0,VLOOKUP($B155,Listen!$A$2:$C$44,3,FALSE))</f>
        <v>0</v>
      </c>
      <c r="M155" s="48">
        <f t="shared" si="172"/>
        <v>0</v>
      </c>
      <c r="N155" s="48">
        <f t="shared" si="196"/>
        <v>0</v>
      </c>
      <c r="O155" s="48">
        <f t="shared" si="197"/>
        <v>0</v>
      </c>
      <c r="P155" s="48">
        <f t="shared" ref="P155" si="204">O155</f>
        <v>0</v>
      </c>
      <c r="Q155" s="48">
        <f t="shared" si="198"/>
        <v>0</v>
      </c>
      <c r="R155" s="48">
        <f t="shared" si="174"/>
        <v>0</v>
      </c>
      <c r="S155" s="48">
        <f t="shared" si="175"/>
        <v>0</v>
      </c>
      <c r="T155" s="162">
        <f t="shared" ca="1" si="133"/>
        <v>0</v>
      </c>
      <c r="U155" s="162">
        <f ca="1">IF(C155=A_Stammdaten!$B$9,$J155-$V155,OFFSET(V155,0,A_Stammdaten!$B$9-2017)-$V155)</f>
        <v>0</v>
      </c>
      <c r="V155" s="162">
        <f ca="1">IFERROR(OFFSET(V155,0,A_Stammdaten!$B$9-2016),0)</f>
        <v>0</v>
      </c>
      <c r="W155" s="162">
        <f t="shared" si="169"/>
        <v>0</v>
      </c>
      <c r="X155" s="162">
        <f t="shared" si="176"/>
        <v>0</v>
      </c>
      <c r="Y155" s="162">
        <f t="shared" si="177"/>
        <v>0</v>
      </c>
      <c r="Z155" s="162">
        <f t="shared" si="178"/>
        <v>0</v>
      </c>
      <c r="AA155" s="162">
        <f t="shared" si="179"/>
        <v>0</v>
      </c>
      <c r="AB155" s="162">
        <f t="shared" si="180"/>
        <v>0</v>
      </c>
      <c r="AC155" s="162">
        <f t="shared" si="181"/>
        <v>0</v>
      </c>
    </row>
    <row r="156" spans="1:29" s="15" customFormat="1" x14ac:dyDescent="0.25">
      <c r="A156" s="145"/>
      <c r="B156" s="43"/>
      <c r="C156" s="135"/>
      <c r="D156" s="45"/>
      <c r="E156" s="45"/>
      <c r="F156" s="45"/>
      <c r="G156" s="156">
        <f t="shared" si="170"/>
        <v>0</v>
      </c>
      <c r="H156" s="43"/>
      <c r="I156" s="43"/>
      <c r="J156" s="156">
        <f t="shared" si="171"/>
        <v>0</v>
      </c>
      <c r="K156" s="159">
        <f>IF(ISBLANK($B156),0,VLOOKUP($B156,Listen!$A$2:$C$44,2,FALSE))</f>
        <v>0</v>
      </c>
      <c r="L156" s="159">
        <f>IF(ISBLANK($B156),0,VLOOKUP($B156,Listen!$A$2:$C$44,3,FALSE))</f>
        <v>0</v>
      </c>
      <c r="M156" s="48">
        <f t="shared" si="172"/>
        <v>0</v>
      </c>
      <c r="N156" s="48">
        <f t="shared" si="196"/>
        <v>0</v>
      </c>
      <c r="O156" s="48">
        <f t="shared" si="197"/>
        <v>0</v>
      </c>
      <c r="P156" s="48">
        <f t="shared" ref="P156" si="205">O156</f>
        <v>0</v>
      </c>
      <c r="Q156" s="48">
        <f t="shared" si="198"/>
        <v>0</v>
      </c>
      <c r="R156" s="48">
        <f t="shared" si="174"/>
        <v>0</v>
      </c>
      <c r="S156" s="48">
        <f t="shared" si="175"/>
        <v>0</v>
      </c>
      <c r="T156" s="162">
        <f t="shared" ca="1" si="133"/>
        <v>0</v>
      </c>
      <c r="U156" s="162">
        <f ca="1">IF(C156=A_Stammdaten!$B$9,$J156-$V156,OFFSET(V156,0,A_Stammdaten!$B$9-2017)-$V156)</f>
        <v>0</v>
      </c>
      <c r="V156" s="162">
        <f ca="1">IFERROR(OFFSET(V156,0,A_Stammdaten!$B$9-2016),0)</f>
        <v>0</v>
      </c>
      <c r="W156" s="162">
        <f t="shared" si="169"/>
        <v>0</v>
      </c>
      <c r="X156" s="162">
        <f t="shared" si="176"/>
        <v>0</v>
      </c>
      <c r="Y156" s="162">
        <f t="shared" si="177"/>
        <v>0</v>
      </c>
      <c r="Z156" s="162">
        <f t="shared" si="178"/>
        <v>0</v>
      </c>
      <c r="AA156" s="162">
        <f t="shared" si="179"/>
        <v>0</v>
      </c>
      <c r="AB156" s="162">
        <f t="shared" si="180"/>
        <v>0</v>
      </c>
      <c r="AC156" s="162">
        <f t="shared" si="181"/>
        <v>0</v>
      </c>
    </row>
    <row r="157" spans="1:29" s="15" customFormat="1" x14ac:dyDescent="0.25">
      <c r="A157" s="145"/>
      <c r="B157" s="43"/>
      <c r="C157" s="135"/>
      <c r="D157" s="45"/>
      <c r="E157" s="45"/>
      <c r="F157" s="45"/>
      <c r="G157" s="156">
        <f t="shared" si="170"/>
        <v>0</v>
      </c>
      <c r="H157" s="43"/>
      <c r="I157" s="43"/>
      <c r="J157" s="156">
        <f t="shared" si="171"/>
        <v>0</v>
      </c>
      <c r="K157" s="159">
        <f>IF(ISBLANK($B157),0,VLOOKUP($B157,Listen!$A$2:$C$44,2,FALSE))</f>
        <v>0</v>
      </c>
      <c r="L157" s="159">
        <f>IF(ISBLANK($B157),0,VLOOKUP($B157,Listen!$A$2:$C$44,3,FALSE))</f>
        <v>0</v>
      </c>
      <c r="M157" s="48">
        <f t="shared" si="172"/>
        <v>0</v>
      </c>
      <c r="N157" s="48">
        <f t="shared" si="196"/>
        <v>0</v>
      </c>
      <c r="O157" s="48">
        <f t="shared" si="197"/>
        <v>0</v>
      </c>
      <c r="P157" s="48">
        <f t="shared" ref="P157" si="206">O157</f>
        <v>0</v>
      </c>
      <c r="Q157" s="48">
        <f t="shared" si="198"/>
        <v>0</v>
      </c>
      <c r="R157" s="48">
        <f t="shared" si="174"/>
        <v>0</v>
      </c>
      <c r="S157" s="48">
        <f t="shared" si="175"/>
        <v>0</v>
      </c>
      <c r="T157" s="162">
        <f t="shared" ca="1" si="133"/>
        <v>0</v>
      </c>
      <c r="U157" s="162">
        <f ca="1">IF(C157=A_Stammdaten!$B$9,$J157-$V157,OFFSET(V157,0,A_Stammdaten!$B$9-2017)-$V157)</f>
        <v>0</v>
      </c>
      <c r="V157" s="162">
        <f ca="1">IFERROR(OFFSET(V157,0,A_Stammdaten!$B$9-2016),0)</f>
        <v>0</v>
      </c>
      <c r="W157" s="162">
        <f t="shared" si="169"/>
        <v>0</v>
      </c>
      <c r="X157" s="162">
        <f t="shared" si="176"/>
        <v>0</v>
      </c>
      <c r="Y157" s="162">
        <f t="shared" si="177"/>
        <v>0</v>
      </c>
      <c r="Z157" s="162">
        <f t="shared" si="178"/>
        <v>0</v>
      </c>
      <c r="AA157" s="162">
        <f t="shared" si="179"/>
        <v>0</v>
      </c>
      <c r="AB157" s="162">
        <f t="shared" si="180"/>
        <v>0</v>
      </c>
      <c r="AC157" s="162">
        <f t="shared" si="181"/>
        <v>0</v>
      </c>
    </row>
    <row r="158" spans="1:29" s="15" customFormat="1" x14ac:dyDescent="0.25">
      <c r="A158" s="145"/>
      <c r="B158" s="43"/>
      <c r="C158" s="135"/>
      <c r="D158" s="45"/>
      <c r="E158" s="45"/>
      <c r="F158" s="45"/>
      <c r="G158" s="156">
        <f t="shared" si="170"/>
        <v>0</v>
      </c>
      <c r="H158" s="43"/>
      <c r="I158" s="43"/>
      <c r="J158" s="156">
        <f t="shared" si="171"/>
        <v>0</v>
      </c>
      <c r="K158" s="159">
        <f>IF(ISBLANK($B158),0,VLOOKUP($B158,Listen!$A$2:$C$44,2,FALSE))</f>
        <v>0</v>
      </c>
      <c r="L158" s="159">
        <f>IF(ISBLANK($B158),0,VLOOKUP($B158,Listen!$A$2:$C$44,3,FALSE))</f>
        <v>0</v>
      </c>
      <c r="M158" s="48">
        <f t="shared" si="172"/>
        <v>0</v>
      </c>
      <c r="N158" s="48">
        <f t="shared" si="196"/>
        <v>0</v>
      </c>
      <c r="O158" s="48">
        <f t="shared" si="197"/>
        <v>0</v>
      </c>
      <c r="P158" s="48">
        <f t="shared" ref="P158" si="207">O158</f>
        <v>0</v>
      </c>
      <c r="Q158" s="48">
        <f t="shared" si="198"/>
        <v>0</v>
      </c>
      <c r="R158" s="48">
        <f t="shared" si="174"/>
        <v>0</v>
      </c>
      <c r="S158" s="48">
        <f t="shared" si="175"/>
        <v>0</v>
      </c>
      <c r="T158" s="162">
        <f t="shared" ca="1" si="133"/>
        <v>0</v>
      </c>
      <c r="U158" s="162">
        <f ca="1">IF(C158=A_Stammdaten!$B$9,$J158-$V158,OFFSET(V158,0,A_Stammdaten!$B$9-2017)-$V158)</f>
        <v>0</v>
      </c>
      <c r="V158" s="162">
        <f ca="1">IFERROR(OFFSET(V158,0,A_Stammdaten!$B$9-2016),0)</f>
        <v>0</v>
      </c>
      <c r="W158" s="162">
        <f t="shared" si="169"/>
        <v>0</v>
      </c>
      <c r="X158" s="162">
        <f t="shared" si="176"/>
        <v>0</v>
      </c>
      <c r="Y158" s="162">
        <f t="shared" si="177"/>
        <v>0</v>
      </c>
      <c r="Z158" s="162">
        <f t="shared" si="178"/>
        <v>0</v>
      </c>
      <c r="AA158" s="162">
        <f t="shared" si="179"/>
        <v>0</v>
      </c>
      <c r="AB158" s="162">
        <f t="shared" si="180"/>
        <v>0</v>
      </c>
      <c r="AC158" s="162">
        <f t="shared" si="181"/>
        <v>0</v>
      </c>
    </row>
    <row r="159" spans="1:29" s="15" customFormat="1" x14ac:dyDescent="0.25">
      <c r="A159" s="145"/>
      <c r="B159" s="43"/>
      <c r="C159" s="135"/>
      <c r="D159" s="45"/>
      <c r="E159" s="45"/>
      <c r="F159" s="45"/>
      <c r="G159" s="156">
        <f t="shared" si="170"/>
        <v>0</v>
      </c>
      <c r="H159" s="43"/>
      <c r="I159" s="43"/>
      <c r="J159" s="156">
        <f t="shared" si="171"/>
        <v>0</v>
      </c>
      <c r="K159" s="159">
        <f>IF(ISBLANK($B159),0,VLOOKUP($B159,Listen!$A$2:$C$44,2,FALSE))</f>
        <v>0</v>
      </c>
      <c r="L159" s="159">
        <f>IF(ISBLANK($B159),0,VLOOKUP($B159,Listen!$A$2:$C$44,3,FALSE))</f>
        <v>0</v>
      </c>
      <c r="M159" s="48">
        <f t="shared" si="172"/>
        <v>0</v>
      </c>
      <c r="N159" s="48">
        <f t="shared" si="196"/>
        <v>0</v>
      </c>
      <c r="O159" s="48">
        <f t="shared" si="197"/>
        <v>0</v>
      </c>
      <c r="P159" s="48">
        <f t="shared" ref="P159" si="208">O159</f>
        <v>0</v>
      </c>
      <c r="Q159" s="48">
        <f t="shared" si="198"/>
        <v>0</v>
      </c>
      <c r="R159" s="48">
        <f t="shared" si="174"/>
        <v>0</v>
      </c>
      <c r="S159" s="48">
        <f t="shared" si="175"/>
        <v>0</v>
      </c>
      <c r="T159" s="162">
        <f t="shared" ca="1" si="133"/>
        <v>0</v>
      </c>
      <c r="U159" s="162">
        <f ca="1">IF(C159=A_Stammdaten!$B$9,$J159-$V159,OFFSET(V159,0,A_Stammdaten!$B$9-2017)-$V159)</f>
        <v>0</v>
      </c>
      <c r="V159" s="162">
        <f ca="1">IFERROR(OFFSET(V159,0,A_Stammdaten!$B$9-2016),0)</f>
        <v>0</v>
      </c>
      <c r="W159" s="162">
        <f t="shared" si="169"/>
        <v>0</v>
      </c>
      <c r="X159" s="162">
        <f t="shared" si="176"/>
        <v>0</v>
      </c>
      <c r="Y159" s="162">
        <f t="shared" si="177"/>
        <v>0</v>
      </c>
      <c r="Z159" s="162">
        <f t="shared" si="178"/>
        <v>0</v>
      </c>
      <c r="AA159" s="162">
        <f t="shared" si="179"/>
        <v>0</v>
      </c>
      <c r="AB159" s="162">
        <f t="shared" si="180"/>
        <v>0</v>
      </c>
      <c r="AC159" s="162">
        <f t="shared" si="181"/>
        <v>0</v>
      </c>
    </row>
    <row r="160" spans="1:29" s="15" customFormat="1" x14ac:dyDescent="0.25">
      <c r="A160" s="145"/>
      <c r="B160" s="43"/>
      <c r="C160" s="135"/>
      <c r="D160" s="45"/>
      <c r="E160" s="45"/>
      <c r="F160" s="45"/>
      <c r="G160" s="156">
        <f t="shared" si="170"/>
        <v>0</v>
      </c>
      <c r="H160" s="43"/>
      <c r="I160" s="43"/>
      <c r="J160" s="156">
        <f t="shared" si="171"/>
        <v>0</v>
      </c>
      <c r="K160" s="159">
        <f>IF(ISBLANK($B160),0,VLOOKUP($B160,Listen!$A$2:$C$44,2,FALSE))</f>
        <v>0</v>
      </c>
      <c r="L160" s="159">
        <f>IF(ISBLANK($B160),0,VLOOKUP($B160,Listen!$A$2:$C$44,3,FALSE))</f>
        <v>0</v>
      </c>
      <c r="M160" s="48">
        <f t="shared" si="172"/>
        <v>0</v>
      </c>
      <c r="N160" s="48">
        <f t="shared" si="196"/>
        <v>0</v>
      </c>
      <c r="O160" s="48">
        <f t="shared" si="197"/>
        <v>0</v>
      </c>
      <c r="P160" s="48">
        <f t="shared" ref="P160" si="209">O160</f>
        <v>0</v>
      </c>
      <c r="Q160" s="48">
        <f t="shared" si="198"/>
        <v>0</v>
      </c>
      <c r="R160" s="48">
        <f t="shared" si="174"/>
        <v>0</v>
      </c>
      <c r="S160" s="48">
        <f t="shared" si="175"/>
        <v>0</v>
      </c>
      <c r="T160" s="162">
        <f t="shared" ca="1" si="133"/>
        <v>0</v>
      </c>
      <c r="U160" s="162">
        <f ca="1">IF(C160=A_Stammdaten!$B$9,$J160-$V160,OFFSET(V160,0,A_Stammdaten!$B$9-2017)-$V160)</f>
        <v>0</v>
      </c>
      <c r="V160" s="162">
        <f ca="1">IFERROR(OFFSET(V160,0,A_Stammdaten!$B$9-2016),0)</f>
        <v>0</v>
      </c>
      <c r="W160" s="162">
        <f t="shared" si="169"/>
        <v>0</v>
      </c>
      <c r="X160" s="162">
        <f t="shared" si="176"/>
        <v>0</v>
      </c>
      <c r="Y160" s="162">
        <f t="shared" si="177"/>
        <v>0</v>
      </c>
      <c r="Z160" s="162">
        <f t="shared" si="178"/>
        <v>0</v>
      </c>
      <c r="AA160" s="162">
        <f t="shared" si="179"/>
        <v>0</v>
      </c>
      <c r="AB160" s="162">
        <f t="shared" si="180"/>
        <v>0</v>
      </c>
      <c r="AC160" s="162">
        <f t="shared" si="181"/>
        <v>0</v>
      </c>
    </row>
    <row r="161" spans="1:29" s="15" customFormat="1" x14ac:dyDescent="0.25">
      <c r="A161" s="145"/>
      <c r="B161" s="43"/>
      <c r="C161" s="135"/>
      <c r="D161" s="45"/>
      <c r="E161" s="45"/>
      <c r="F161" s="45"/>
      <c r="G161" s="156">
        <f t="shared" si="170"/>
        <v>0</v>
      </c>
      <c r="H161" s="43"/>
      <c r="I161" s="43"/>
      <c r="J161" s="156">
        <f t="shared" si="171"/>
        <v>0</v>
      </c>
      <c r="K161" s="159">
        <f>IF(ISBLANK($B161),0,VLOOKUP($B161,Listen!$A$2:$C$44,2,FALSE))</f>
        <v>0</v>
      </c>
      <c r="L161" s="159">
        <f>IF(ISBLANK($B161),0,VLOOKUP($B161,Listen!$A$2:$C$44,3,FALSE))</f>
        <v>0</v>
      </c>
      <c r="M161" s="48">
        <f t="shared" si="172"/>
        <v>0</v>
      </c>
      <c r="N161" s="48">
        <f t="shared" si="196"/>
        <v>0</v>
      </c>
      <c r="O161" s="48">
        <f t="shared" si="197"/>
        <v>0</v>
      </c>
      <c r="P161" s="48">
        <f t="shared" ref="P161" si="210">O161</f>
        <v>0</v>
      </c>
      <c r="Q161" s="48">
        <f t="shared" si="198"/>
        <v>0</v>
      </c>
      <c r="R161" s="48">
        <f t="shared" si="174"/>
        <v>0</v>
      </c>
      <c r="S161" s="48">
        <f t="shared" si="175"/>
        <v>0</v>
      </c>
      <c r="T161" s="162">
        <f t="shared" ca="1" si="133"/>
        <v>0</v>
      </c>
      <c r="U161" s="162">
        <f ca="1">IF(C161=A_Stammdaten!$B$9,$J161-$V161,OFFSET(V161,0,A_Stammdaten!$B$9-2017)-$V161)</f>
        <v>0</v>
      </c>
      <c r="V161" s="162">
        <f ca="1">IFERROR(OFFSET(V161,0,A_Stammdaten!$B$9-2016),0)</f>
        <v>0</v>
      </c>
      <c r="W161" s="162">
        <f t="shared" si="169"/>
        <v>0</v>
      </c>
      <c r="X161" s="162">
        <f t="shared" si="176"/>
        <v>0</v>
      </c>
      <c r="Y161" s="162">
        <f t="shared" si="177"/>
        <v>0</v>
      </c>
      <c r="Z161" s="162">
        <f t="shared" si="178"/>
        <v>0</v>
      </c>
      <c r="AA161" s="162">
        <f t="shared" si="179"/>
        <v>0</v>
      </c>
      <c r="AB161" s="162">
        <f t="shared" si="180"/>
        <v>0</v>
      </c>
      <c r="AC161" s="162">
        <f t="shared" si="181"/>
        <v>0</v>
      </c>
    </row>
    <row r="162" spans="1:29" s="15" customFormat="1" x14ac:dyDescent="0.25">
      <c r="A162" s="145"/>
      <c r="B162" s="43"/>
      <c r="C162" s="135"/>
      <c r="D162" s="45"/>
      <c r="E162" s="45"/>
      <c r="F162" s="45"/>
      <c r="G162" s="156">
        <f t="shared" si="170"/>
        <v>0</v>
      </c>
      <c r="H162" s="43"/>
      <c r="I162" s="43"/>
      <c r="J162" s="156">
        <f t="shared" si="171"/>
        <v>0</v>
      </c>
      <c r="K162" s="159">
        <f>IF(ISBLANK($B162),0,VLOOKUP($B162,Listen!$A$2:$C$44,2,FALSE))</f>
        <v>0</v>
      </c>
      <c r="L162" s="159">
        <f>IF(ISBLANK($B162),0,VLOOKUP($B162,Listen!$A$2:$C$44,3,FALSE))</f>
        <v>0</v>
      </c>
      <c r="M162" s="48">
        <f t="shared" si="172"/>
        <v>0</v>
      </c>
      <c r="N162" s="48">
        <f t="shared" si="196"/>
        <v>0</v>
      </c>
      <c r="O162" s="48">
        <f t="shared" si="197"/>
        <v>0</v>
      </c>
      <c r="P162" s="48">
        <f t="shared" ref="P162" si="211">O162</f>
        <v>0</v>
      </c>
      <c r="Q162" s="48">
        <f t="shared" si="198"/>
        <v>0</v>
      </c>
      <c r="R162" s="48">
        <f t="shared" si="174"/>
        <v>0</v>
      </c>
      <c r="S162" s="48">
        <f t="shared" si="175"/>
        <v>0</v>
      </c>
      <c r="T162" s="162">
        <f t="shared" ca="1" si="133"/>
        <v>0</v>
      </c>
      <c r="U162" s="162">
        <f ca="1">IF(C162=A_Stammdaten!$B$9,$J162-$V162,OFFSET(V162,0,A_Stammdaten!$B$9-2017)-$V162)</f>
        <v>0</v>
      </c>
      <c r="V162" s="162">
        <f ca="1">IFERROR(OFFSET(V162,0,A_Stammdaten!$B$9-2016),0)</f>
        <v>0</v>
      </c>
      <c r="W162" s="162">
        <f t="shared" si="169"/>
        <v>0</v>
      </c>
      <c r="X162" s="162">
        <f t="shared" si="176"/>
        <v>0</v>
      </c>
      <c r="Y162" s="162">
        <f t="shared" si="177"/>
        <v>0</v>
      </c>
      <c r="Z162" s="162">
        <f t="shared" si="178"/>
        <v>0</v>
      </c>
      <c r="AA162" s="162">
        <f t="shared" si="179"/>
        <v>0</v>
      </c>
      <c r="AB162" s="162">
        <f t="shared" si="180"/>
        <v>0</v>
      </c>
      <c r="AC162" s="162">
        <f t="shared" si="181"/>
        <v>0</v>
      </c>
    </row>
    <row r="163" spans="1:29" s="15" customFormat="1" x14ac:dyDescent="0.25">
      <c r="A163" s="145"/>
      <c r="B163" s="43"/>
      <c r="C163" s="135"/>
      <c r="D163" s="45"/>
      <c r="E163" s="45"/>
      <c r="F163" s="45"/>
      <c r="G163" s="156">
        <f t="shared" si="170"/>
        <v>0</v>
      </c>
      <c r="H163" s="43"/>
      <c r="I163" s="43"/>
      <c r="J163" s="156">
        <f t="shared" si="171"/>
        <v>0</v>
      </c>
      <c r="K163" s="159">
        <f>IF(ISBLANK($B163),0,VLOOKUP($B163,Listen!$A$2:$C$44,2,FALSE))</f>
        <v>0</v>
      </c>
      <c r="L163" s="159">
        <f>IF(ISBLANK($B163),0,VLOOKUP($B163,Listen!$A$2:$C$44,3,FALSE))</f>
        <v>0</v>
      </c>
      <c r="M163" s="48">
        <f t="shared" si="172"/>
        <v>0</v>
      </c>
      <c r="N163" s="48">
        <f t="shared" si="196"/>
        <v>0</v>
      </c>
      <c r="O163" s="48">
        <f t="shared" si="197"/>
        <v>0</v>
      </c>
      <c r="P163" s="48">
        <f t="shared" ref="P163" si="212">O163</f>
        <v>0</v>
      </c>
      <c r="Q163" s="48">
        <f t="shared" si="198"/>
        <v>0</v>
      </c>
      <c r="R163" s="48">
        <f t="shared" si="174"/>
        <v>0</v>
      </c>
      <c r="S163" s="48">
        <f t="shared" si="175"/>
        <v>0</v>
      </c>
      <c r="T163" s="162">
        <f t="shared" ref="T163:T204" ca="1" si="213">V163+U163</f>
        <v>0</v>
      </c>
      <c r="U163" s="162">
        <f ca="1">IF(C163=A_Stammdaten!$B$9,$J163-$V163,OFFSET(V163,0,A_Stammdaten!$B$9-2017)-$V163)</f>
        <v>0</v>
      </c>
      <c r="V163" s="162">
        <f ca="1">IFERROR(OFFSET(V163,0,A_Stammdaten!$B$9-2016),0)</f>
        <v>0</v>
      </c>
      <c r="W163" s="162">
        <f t="shared" si="169"/>
        <v>0</v>
      </c>
      <c r="X163" s="162">
        <f t="shared" si="176"/>
        <v>0</v>
      </c>
      <c r="Y163" s="162">
        <f t="shared" si="177"/>
        <v>0</v>
      </c>
      <c r="Z163" s="162">
        <f t="shared" si="178"/>
        <v>0</v>
      </c>
      <c r="AA163" s="162">
        <f t="shared" si="179"/>
        <v>0</v>
      </c>
      <c r="AB163" s="162">
        <f t="shared" si="180"/>
        <v>0</v>
      </c>
      <c r="AC163" s="162">
        <f t="shared" si="181"/>
        <v>0</v>
      </c>
    </row>
    <row r="164" spans="1:29" s="15" customFormat="1" x14ac:dyDescent="0.25">
      <c r="A164" s="145"/>
      <c r="B164" s="43"/>
      <c r="C164" s="135"/>
      <c r="D164" s="45"/>
      <c r="E164" s="45"/>
      <c r="F164" s="45"/>
      <c r="G164" s="156">
        <f t="shared" si="170"/>
        <v>0</v>
      </c>
      <c r="H164" s="43"/>
      <c r="I164" s="43"/>
      <c r="J164" s="156">
        <f t="shared" si="171"/>
        <v>0</v>
      </c>
      <c r="K164" s="159">
        <f>IF(ISBLANK($B164),0,VLOOKUP($B164,Listen!$A$2:$C$44,2,FALSE))</f>
        <v>0</v>
      </c>
      <c r="L164" s="159">
        <f>IF(ISBLANK($B164),0,VLOOKUP($B164,Listen!$A$2:$C$44,3,FALSE))</f>
        <v>0</v>
      </c>
      <c r="M164" s="48">
        <f t="shared" si="172"/>
        <v>0</v>
      </c>
      <c r="N164" s="48">
        <f t="shared" si="196"/>
        <v>0</v>
      </c>
      <c r="O164" s="48">
        <f t="shared" si="197"/>
        <v>0</v>
      </c>
      <c r="P164" s="48">
        <f t="shared" ref="P164" si="214">O164</f>
        <v>0</v>
      </c>
      <c r="Q164" s="48">
        <f t="shared" si="198"/>
        <v>0</v>
      </c>
      <c r="R164" s="48">
        <f t="shared" si="174"/>
        <v>0</v>
      </c>
      <c r="S164" s="48">
        <f t="shared" si="175"/>
        <v>0</v>
      </c>
      <c r="T164" s="162">
        <f t="shared" ca="1" si="213"/>
        <v>0</v>
      </c>
      <c r="U164" s="162">
        <f ca="1">IF(C164=A_Stammdaten!$B$9,$J164-$V164,OFFSET(V164,0,A_Stammdaten!$B$9-2017)-$V164)</f>
        <v>0</v>
      </c>
      <c r="V164" s="162">
        <f ca="1">IFERROR(OFFSET(V164,0,A_Stammdaten!$B$9-2016),0)</f>
        <v>0</v>
      </c>
      <c r="W164" s="162">
        <f t="shared" si="169"/>
        <v>0</v>
      </c>
      <c r="X164" s="162">
        <f t="shared" si="176"/>
        <v>0</v>
      </c>
      <c r="Y164" s="162">
        <f t="shared" si="177"/>
        <v>0</v>
      </c>
      <c r="Z164" s="162">
        <f t="shared" si="178"/>
        <v>0</v>
      </c>
      <c r="AA164" s="162">
        <f t="shared" si="179"/>
        <v>0</v>
      </c>
      <c r="AB164" s="162">
        <f t="shared" si="180"/>
        <v>0</v>
      </c>
      <c r="AC164" s="162">
        <f t="shared" si="181"/>
        <v>0</v>
      </c>
    </row>
    <row r="165" spans="1:29" s="15" customFormat="1" x14ac:dyDescent="0.25">
      <c r="A165" s="145"/>
      <c r="B165" s="43"/>
      <c r="C165" s="135"/>
      <c r="D165" s="45"/>
      <c r="E165" s="45"/>
      <c r="F165" s="45"/>
      <c r="G165" s="156">
        <f t="shared" si="170"/>
        <v>0</v>
      </c>
      <c r="H165" s="43"/>
      <c r="I165" s="43"/>
      <c r="J165" s="156">
        <f t="shared" si="171"/>
        <v>0</v>
      </c>
      <c r="K165" s="159">
        <f>IF(ISBLANK($B165),0,VLOOKUP($B165,Listen!$A$2:$C$44,2,FALSE))</f>
        <v>0</v>
      </c>
      <c r="L165" s="159">
        <f>IF(ISBLANK($B165),0,VLOOKUP($B165,Listen!$A$2:$C$44,3,FALSE))</f>
        <v>0</v>
      </c>
      <c r="M165" s="48">
        <f t="shared" si="172"/>
        <v>0</v>
      </c>
      <c r="N165" s="48">
        <f t="shared" si="196"/>
        <v>0</v>
      </c>
      <c r="O165" s="48">
        <f t="shared" si="197"/>
        <v>0</v>
      </c>
      <c r="P165" s="48">
        <f t="shared" ref="P165:Q180" si="215">O165</f>
        <v>0</v>
      </c>
      <c r="Q165" s="48">
        <f t="shared" si="215"/>
        <v>0</v>
      </c>
      <c r="R165" s="48">
        <f t="shared" si="174"/>
        <v>0</v>
      </c>
      <c r="S165" s="48">
        <f t="shared" si="175"/>
        <v>0</v>
      </c>
      <c r="T165" s="162">
        <f t="shared" ca="1" si="213"/>
        <v>0</v>
      </c>
      <c r="U165" s="162">
        <f ca="1">IF(C165=A_Stammdaten!$B$9,$J165-$V165,OFFSET(V165,0,A_Stammdaten!$B$9-2017)-$V165)</f>
        <v>0</v>
      </c>
      <c r="V165" s="162">
        <f ca="1">IFERROR(OFFSET(V165,0,A_Stammdaten!$B$9-2016),0)</f>
        <v>0</v>
      </c>
      <c r="W165" s="162">
        <f t="shared" ref="W165:W196" si="216">IF(OR($C165=0,$J165=0),0,IF($C165&lt;=VALUE(W$4),$J165-$J165/M165*(VALUE(W$4)-$C165+1),0))</f>
        <v>0</v>
      </c>
      <c r="X165" s="162">
        <f t="shared" si="176"/>
        <v>0</v>
      </c>
      <c r="Y165" s="162">
        <f t="shared" si="177"/>
        <v>0</v>
      </c>
      <c r="Z165" s="162">
        <f t="shared" si="178"/>
        <v>0</v>
      </c>
      <c r="AA165" s="162">
        <f t="shared" si="179"/>
        <v>0</v>
      </c>
      <c r="AB165" s="162">
        <f t="shared" si="180"/>
        <v>0</v>
      </c>
      <c r="AC165" s="162">
        <f t="shared" si="181"/>
        <v>0</v>
      </c>
    </row>
    <row r="166" spans="1:29" s="15" customFormat="1" x14ac:dyDescent="0.25">
      <c r="A166" s="145"/>
      <c r="B166" s="43"/>
      <c r="C166" s="135"/>
      <c r="D166" s="45"/>
      <c r="E166" s="45"/>
      <c r="F166" s="45"/>
      <c r="G166" s="156">
        <f t="shared" si="170"/>
        <v>0</v>
      </c>
      <c r="H166" s="43"/>
      <c r="I166" s="43"/>
      <c r="J166" s="156">
        <f t="shared" si="171"/>
        <v>0</v>
      </c>
      <c r="K166" s="159">
        <f>IF(ISBLANK($B166),0,VLOOKUP($B166,Listen!$A$2:$C$44,2,FALSE))</f>
        <v>0</v>
      </c>
      <c r="L166" s="159">
        <f>IF(ISBLANK($B166),0,VLOOKUP($B166,Listen!$A$2:$C$44,3,FALSE))</f>
        <v>0</v>
      </c>
      <c r="M166" s="48">
        <f t="shared" si="172"/>
        <v>0</v>
      </c>
      <c r="N166" s="48">
        <f t="shared" si="196"/>
        <v>0</v>
      </c>
      <c r="O166" s="48">
        <f t="shared" si="197"/>
        <v>0</v>
      </c>
      <c r="P166" s="48">
        <f t="shared" ref="P166" si="217">O166</f>
        <v>0</v>
      </c>
      <c r="Q166" s="48">
        <f t="shared" si="215"/>
        <v>0</v>
      </c>
      <c r="R166" s="48">
        <f t="shared" si="174"/>
        <v>0</v>
      </c>
      <c r="S166" s="48">
        <f t="shared" si="175"/>
        <v>0</v>
      </c>
      <c r="T166" s="162">
        <f t="shared" ca="1" si="213"/>
        <v>0</v>
      </c>
      <c r="U166" s="162">
        <f ca="1">IF(C166=A_Stammdaten!$B$9,$J166-$V166,OFFSET(V166,0,A_Stammdaten!$B$9-2017)-$V166)</f>
        <v>0</v>
      </c>
      <c r="V166" s="162">
        <f ca="1">IFERROR(OFFSET(V166,0,A_Stammdaten!$B$9-2016),0)</f>
        <v>0</v>
      </c>
      <c r="W166" s="162">
        <f t="shared" si="216"/>
        <v>0</v>
      </c>
      <c r="X166" s="162">
        <f t="shared" si="176"/>
        <v>0</v>
      </c>
      <c r="Y166" s="162">
        <f t="shared" si="177"/>
        <v>0</v>
      </c>
      <c r="Z166" s="162">
        <f t="shared" si="178"/>
        <v>0</v>
      </c>
      <c r="AA166" s="162">
        <f t="shared" si="179"/>
        <v>0</v>
      </c>
      <c r="AB166" s="162">
        <f t="shared" si="180"/>
        <v>0</v>
      </c>
      <c r="AC166" s="162">
        <f t="shared" si="181"/>
        <v>0</v>
      </c>
    </row>
    <row r="167" spans="1:29" s="15" customFormat="1" x14ac:dyDescent="0.25">
      <c r="A167" s="145"/>
      <c r="B167" s="43"/>
      <c r="C167" s="135"/>
      <c r="D167" s="45"/>
      <c r="E167" s="45"/>
      <c r="F167" s="45"/>
      <c r="G167" s="156">
        <f t="shared" si="170"/>
        <v>0</v>
      </c>
      <c r="H167" s="43"/>
      <c r="I167" s="43"/>
      <c r="J167" s="156">
        <f t="shared" si="171"/>
        <v>0</v>
      </c>
      <c r="K167" s="159">
        <f>IF(ISBLANK($B167),0,VLOOKUP($B167,Listen!$A$2:$C$44,2,FALSE))</f>
        <v>0</v>
      </c>
      <c r="L167" s="159">
        <f>IF(ISBLANK($B167),0,VLOOKUP($B167,Listen!$A$2:$C$44,3,FALSE))</f>
        <v>0</v>
      </c>
      <c r="M167" s="48">
        <f t="shared" si="172"/>
        <v>0</v>
      </c>
      <c r="N167" s="48">
        <f t="shared" si="196"/>
        <v>0</v>
      </c>
      <c r="O167" s="48">
        <f t="shared" si="197"/>
        <v>0</v>
      </c>
      <c r="P167" s="48">
        <f t="shared" ref="P167" si="218">O167</f>
        <v>0</v>
      </c>
      <c r="Q167" s="48">
        <f t="shared" si="215"/>
        <v>0</v>
      </c>
      <c r="R167" s="48">
        <f t="shared" si="174"/>
        <v>0</v>
      </c>
      <c r="S167" s="48">
        <f t="shared" si="175"/>
        <v>0</v>
      </c>
      <c r="T167" s="162">
        <f t="shared" ca="1" si="213"/>
        <v>0</v>
      </c>
      <c r="U167" s="162">
        <f ca="1">IF(C167=A_Stammdaten!$B$9,$J167-$V167,OFFSET(V167,0,A_Stammdaten!$B$9-2017)-$V167)</f>
        <v>0</v>
      </c>
      <c r="V167" s="162">
        <f ca="1">IFERROR(OFFSET(V167,0,A_Stammdaten!$B$9-2016),0)</f>
        <v>0</v>
      </c>
      <c r="W167" s="162">
        <f t="shared" si="216"/>
        <v>0</v>
      </c>
      <c r="X167" s="162">
        <f t="shared" si="176"/>
        <v>0</v>
      </c>
      <c r="Y167" s="162">
        <f t="shared" si="177"/>
        <v>0</v>
      </c>
      <c r="Z167" s="162">
        <f t="shared" si="178"/>
        <v>0</v>
      </c>
      <c r="AA167" s="162">
        <f t="shared" si="179"/>
        <v>0</v>
      </c>
      <c r="AB167" s="162">
        <f t="shared" si="180"/>
        <v>0</v>
      </c>
      <c r="AC167" s="162">
        <f t="shared" si="181"/>
        <v>0</v>
      </c>
    </row>
    <row r="168" spans="1:29" s="15" customFormat="1" x14ac:dyDescent="0.25">
      <c r="A168" s="145"/>
      <c r="B168" s="43"/>
      <c r="C168" s="135"/>
      <c r="D168" s="45"/>
      <c r="E168" s="45"/>
      <c r="F168" s="45"/>
      <c r="G168" s="156">
        <f t="shared" si="170"/>
        <v>0</v>
      </c>
      <c r="H168" s="43"/>
      <c r="I168" s="43"/>
      <c r="J168" s="156">
        <f t="shared" si="171"/>
        <v>0</v>
      </c>
      <c r="K168" s="159">
        <f>IF(ISBLANK($B168),0,VLOOKUP($B168,Listen!$A$2:$C$44,2,FALSE))</f>
        <v>0</v>
      </c>
      <c r="L168" s="159">
        <f>IF(ISBLANK($B168),0,VLOOKUP($B168,Listen!$A$2:$C$44,3,FALSE))</f>
        <v>0</v>
      </c>
      <c r="M168" s="48">
        <f t="shared" si="172"/>
        <v>0</v>
      </c>
      <c r="N168" s="48">
        <f t="shared" si="196"/>
        <v>0</v>
      </c>
      <c r="O168" s="48">
        <f t="shared" si="197"/>
        <v>0</v>
      </c>
      <c r="P168" s="48">
        <f t="shared" ref="P168" si="219">O168</f>
        <v>0</v>
      </c>
      <c r="Q168" s="48">
        <f t="shared" si="215"/>
        <v>0</v>
      </c>
      <c r="R168" s="48">
        <f t="shared" si="174"/>
        <v>0</v>
      </c>
      <c r="S168" s="48">
        <f t="shared" si="175"/>
        <v>0</v>
      </c>
      <c r="T168" s="162">
        <f t="shared" ca="1" si="213"/>
        <v>0</v>
      </c>
      <c r="U168" s="162">
        <f ca="1">IF(C168=A_Stammdaten!$B$9,$J168-$V168,OFFSET(V168,0,A_Stammdaten!$B$9-2017)-$V168)</f>
        <v>0</v>
      </c>
      <c r="V168" s="162">
        <f ca="1">IFERROR(OFFSET(V168,0,A_Stammdaten!$B$9-2016),0)</f>
        <v>0</v>
      </c>
      <c r="W168" s="162">
        <f t="shared" si="216"/>
        <v>0</v>
      </c>
      <c r="X168" s="162">
        <f t="shared" si="176"/>
        <v>0</v>
      </c>
      <c r="Y168" s="162">
        <f t="shared" si="177"/>
        <v>0</v>
      </c>
      <c r="Z168" s="162">
        <f t="shared" si="178"/>
        <v>0</v>
      </c>
      <c r="AA168" s="162">
        <f t="shared" si="179"/>
        <v>0</v>
      </c>
      <c r="AB168" s="162">
        <f t="shared" si="180"/>
        <v>0</v>
      </c>
      <c r="AC168" s="162">
        <f t="shared" si="181"/>
        <v>0</v>
      </c>
    </row>
    <row r="169" spans="1:29" s="15" customFormat="1" x14ac:dyDescent="0.25">
      <c r="A169" s="145"/>
      <c r="B169" s="43"/>
      <c r="C169" s="135"/>
      <c r="D169" s="45"/>
      <c r="E169" s="45"/>
      <c r="F169" s="45"/>
      <c r="G169" s="156">
        <f t="shared" si="170"/>
        <v>0</v>
      </c>
      <c r="H169" s="43"/>
      <c r="I169" s="43"/>
      <c r="J169" s="156">
        <f t="shared" si="171"/>
        <v>0</v>
      </c>
      <c r="K169" s="159">
        <f>IF(ISBLANK($B169),0,VLOOKUP($B169,Listen!$A$2:$C$44,2,FALSE))</f>
        <v>0</v>
      </c>
      <c r="L169" s="159">
        <f>IF(ISBLANK($B169),0,VLOOKUP($B169,Listen!$A$2:$C$44,3,FALSE))</f>
        <v>0</v>
      </c>
      <c r="M169" s="48">
        <f t="shared" si="172"/>
        <v>0</v>
      </c>
      <c r="N169" s="48">
        <f t="shared" si="196"/>
        <v>0</v>
      </c>
      <c r="O169" s="48">
        <f t="shared" si="197"/>
        <v>0</v>
      </c>
      <c r="P169" s="48">
        <f t="shared" ref="P169" si="220">O169</f>
        <v>0</v>
      </c>
      <c r="Q169" s="48">
        <f t="shared" si="215"/>
        <v>0</v>
      </c>
      <c r="R169" s="48">
        <f t="shared" si="174"/>
        <v>0</v>
      </c>
      <c r="S169" s="48">
        <f t="shared" si="175"/>
        <v>0</v>
      </c>
      <c r="T169" s="162">
        <f t="shared" ca="1" si="213"/>
        <v>0</v>
      </c>
      <c r="U169" s="162">
        <f ca="1">IF(C169=A_Stammdaten!$B$9,$J169-$V169,OFFSET(V169,0,A_Stammdaten!$B$9-2017)-$V169)</f>
        <v>0</v>
      </c>
      <c r="V169" s="162">
        <f ca="1">IFERROR(OFFSET(V169,0,A_Stammdaten!$B$9-2016),0)</f>
        <v>0</v>
      </c>
      <c r="W169" s="162">
        <f t="shared" si="216"/>
        <v>0</v>
      </c>
      <c r="X169" s="162">
        <f t="shared" si="176"/>
        <v>0</v>
      </c>
      <c r="Y169" s="162">
        <f t="shared" si="177"/>
        <v>0</v>
      </c>
      <c r="Z169" s="162">
        <f t="shared" si="178"/>
        <v>0</v>
      </c>
      <c r="AA169" s="162">
        <f t="shared" si="179"/>
        <v>0</v>
      </c>
      <c r="AB169" s="162">
        <f t="shared" si="180"/>
        <v>0</v>
      </c>
      <c r="AC169" s="162">
        <f t="shared" si="181"/>
        <v>0</v>
      </c>
    </row>
    <row r="170" spans="1:29" s="15" customFormat="1" x14ac:dyDescent="0.25">
      <c r="A170" s="145"/>
      <c r="B170" s="43"/>
      <c r="C170" s="135"/>
      <c r="D170" s="45"/>
      <c r="E170" s="45"/>
      <c r="F170" s="45"/>
      <c r="G170" s="156">
        <f t="shared" si="170"/>
        <v>0</v>
      </c>
      <c r="H170" s="43"/>
      <c r="I170" s="43"/>
      <c r="J170" s="156">
        <f t="shared" si="171"/>
        <v>0</v>
      </c>
      <c r="K170" s="159">
        <f>IF(ISBLANK($B170),0,VLOOKUP($B170,Listen!$A$2:$C$44,2,FALSE))</f>
        <v>0</v>
      </c>
      <c r="L170" s="159">
        <f>IF(ISBLANK($B170),0,VLOOKUP($B170,Listen!$A$2:$C$44,3,FALSE))</f>
        <v>0</v>
      </c>
      <c r="M170" s="48">
        <f t="shared" si="172"/>
        <v>0</v>
      </c>
      <c r="N170" s="48">
        <f t="shared" si="196"/>
        <v>0</v>
      </c>
      <c r="O170" s="48">
        <f t="shared" si="197"/>
        <v>0</v>
      </c>
      <c r="P170" s="48">
        <f t="shared" ref="P170" si="221">O170</f>
        <v>0</v>
      </c>
      <c r="Q170" s="48">
        <f t="shared" si="215"/>
        <v>0</v>
      </c>
      <c r="R170" s="48">
        <f t="shared" si="174"/>
        <v>0</v>
      </c>
      <c r="S170" s="48">
        <f t="shared" si="175"/>
        <v>0</v>
      </c>
      <c r="T170" s="162">
        <f t="shared" ca="1" si="213"/>
        <v>0</v>
      </c>
      <c r="U170" s="162">
        <f ca="1">IF(C170=A_Stammdaten!$B$9,$J170-$V170,OFFSET(V170,0,A_Stammdaten!$B$9-2017)-$V170)</f>
        <v>0</v>
      </c>
      <c r="V170" s="162">
        <f ca="1">IFERROR(OFFSET(V170,0,A_Stammdaten!$B$9-2016),0)</f>
        <v>0</v>
      </c>
      <c r="W170" s="162">
        <f t="shared" si="216"/>
        <v>0</v>
      </c>
      <c r="X170" s="162">
        <f t="shared" si="176"/>
        <v>0</v>
      </c>
      <c r="Y170" s="162">
        <f t="shared" si="177"/>
        <v>0</v>
      </c>
      <c r="Z170" s="162">
        <f t="shared" si="178"/>
        <v>0</v>
      </c>
      <c r="AA170" s="162">
        <f t="shared" si="179"/>
        <v>0</v>
      </c>
      <c r="AB170" s="162">
        <f t="shared" si="180"/>
        <v>0</v>
      </c>
      <c r="AC170" s="162">
        <f t="shared" si="181"/>
        <v>0</v>
      </c>
    </row>
    <row r="171" spans="1:29" s="15" customFormat="1" x14ac:dyDescent="0.25">
      <c r="A171" s="145"/>
      <c r="B171" s="43"/>
      <c r="C171" s="135"/>
      <c r="D171" s="45"/>
      <c r="E171" s="45"/>
      <c r="F171" s="45"/>
      <c r="G171" s="156">
        <f t="shared" si="170"/>
        <v>0</v>
      </c>
      <c r="H171" s="43"/>
      <c r="I171" s="43"/>
      <c r="J171" s="156">
        <f t="shared" si="171"/>
        <v>0</v>
      </c>
      <c r="K171" s="159">
        <f>IF(ISBLANK($B171),0,VLOOKUP($B171,Listen!$A$2:$C$44,2,FALSE))</f>
        <v>0</v>
      </c>
      <c r="L171" s="159">
        <f>IF(ISBLANK($B171),0,VLOOKUP($B171,Listen!$A$2:$C$44,3,FALSE))</f>
        <v>0</v>
      </c>
      <c r="M171" s="48">
        <f t="shared" si="172"/>
        <v>0</v>
      </c>
      <c r="N171" s="48">
        <f t="shared" si="196"/>
        <v>0</v>
      </c>
      <c r="O171" s="48">
        <f t="shared" si="197"/>
        <v>0</v>
      </c>
      <c r="P171" s="48">
        <f t="shared" ref="P171" si="222">O171</f>
        <v>0</v>
      </c>
      <c r="Q171" s="48">
        <f t="shared" si="215"/>
        <v>0</v>
      </c>
      <c r="R171" s="48">
        <f t="shared" si="174"/>
        <v>0</v>
      </c>
      <c r="S171" s="48">
        <f t="shared" si="175"/>
        <v>0</v>
      </c>
      <c r="T171" s="162">
        <f t="shared" ca="1" si="213"/>
        <v>0</v>
      </c>
      <c r="U171" s="162">
        <f ca="1">IF(C171=A_Stammdaten!$B$9,$J171-$V171,OFFSET(V171,0,A_Stammdaten!$B$9-2017)-$V171)</f>
        <v>0</v>
      </c>
      <c r="V171" s="162">
        <f ca="1">IFERROR(OFFSET(V171,0,A_Stammdaten!$B$9-2016),0)</f>
        <v>0</v>
      </c>
      <c r="W171" s="162">
        <f t="shared" si="216"/>
        <v>0</v>
      </c>
      <c r="X171" s="162">
        <f t="shared" si="176"/>
        <v>0</v>
      </c>
      <c r="Y171" s="162">
        <f t="shared" si="177"/>
        <v>0</v>
      </c>
      <c r="Z171" s="162">
        <f t="shared" si="178"/>
        <v>0</v>
      </c>
      <c r="AA171" s="162">
        <f t="shared" si="179"/>
        <v>0</v>
      </c>
      <c r="AB171" s="162">
        <f t="shared" si="180"/>
        <v>0</v>
      </c>
      <c r="AC171" s="162">
        <f t="shared" si="181"/>
        <v>0</v>
      </c>
    </row>
    <row r="172" spans="1:29" s="15" customFormat="1" x14ac:dyDescent="0.25">
      <c r="A172" s="145"/>
      <c r="B172" s="43"/>
      <c r="C172" s="135"/>
      <c r="D172" s="45"/>
      <c r="E172" s="45"/>
      <c r="F172" s="45"/>
      <c r="G172" s="156">
        <f t="shared" si="170"/>
        <v>0</v>
      </c>
      <c r="H172" s="43"/>
      <c r="I172" s="43"/>
      <c r="J172" s="156">
        <f t="shared" si="171"/>
        <v>0</v>
      </c>
      <c r="K172" s="159">
        <f>IF(ISBLANK($B172),0,VLOOKUP($B172,Listen!$A$2:$C$44,2,FALSE))</f>
        <v>0</v>
      </c>
      <c r="L172" s="159">
        <f>IF(ISBLANK($B172),0,VLOOKUP($B172,Listen!$A$2:$C$44,3,FALSE))</f>
        <v>0</v>
      </c>
      <c r="M172" s="48">
        <f t="shared" si="172"/>
        <v>0</v>
      </c>
      <c r="N172" s="48">
        <f t="shared" si="196"/>
        <v>0</v>
      </c>
      <c r="O172" s="48">
        <f t="shared" si="197"/>
        <v>0</v>
      </c>
      <c r="P172" s="48">
        <f t="shared" ref="P172" si="223">O172</f>
        <v>0</v>
      </c>
      <c r="Q172" s="48">
        <f t="shared" si="215"/>
        <v>0</v>
      </c>
      <c r="R172" s="48">
        <f t="shared" si="174"/>
        <v>0</v>
      </c>
      <c r="S172" s="48">
        <f t="shared" si="175"/>
        <v>0</v>
      </c>
      <c r="T172" s="162">
        <f t="shared" ca="1" si="213"/>
        <v>0</v>
      </c>
      <c r="U172" s="162">
        <f ca="1">IF(C172=A_Stammdaten!$B$9,$J172-$V172,OFFSET(V172,0,A_Stammdaten!$B$9-2017)-$V172)</f>
        <v>0</v>
      </c>
      <c r="V172" s="162">
        <f ca="1">IFERROR(OFFSET(V172,0,A_Stammdaten!$B$9-2016),0)</f>
        <v>0</v>
      </c>
      <c r="W172" s="162">
        <f t="shared" si="216"/>
        <v>0</v>
      </c>
      <c r="X172" s="162">
        <f t="shared" si="176"/>
        <v>0</v>
      </c>
      <c r="Y172" s="162">
        <f t="shared" si="177"/>
        <v>0</v>
      </c>
      <c r="Z172" s="162">
        <f t="shared" si="178"/>
        <v>0</v>
      </c>
      <c r="AA172" s="162">
        <f t="shared" si="179"/>
        <v>0</v>
      </c>
      <c r="AB172" s="162">
        <f t="shared" si="180"/>
        <v>0</v>
      </c>
      <c r="AC172" s="162">
        <f t="shared" si="181"/>
        <v>0</v>
      </c>
    </row>
    <row r="173" spans="1:29" s="15" customFormat="1" x14ac:dyDescent="0.25">
      <c r="A173" s="145"/>
      <c r="B173" s="43"/>
      <c r="C173" s="135"/>
      <c r="D173" s="45"/>
      <c r="E173" s="45"/>
      <c r="F173" s="45"/>
      <c r="G173" s="156">
        <f t="shared" si="170"/>
        <v>0</v>
      </c>
      <c r="H173" s="43"/>
      <c r="I173" s="43"/>
      <c r="J173" s="156">
        <f t="shared" si="171"/>
        <v>0</v>
      </c>
      <c r="K173" s="159">
        <f>IF(ISBLANK($B173),0,VLOOKUP($B173,Listen!$A$2:$C$44,2,FALSE))</f>
        <v>0</v>
      </c>
      <c r="L173" s="159">
        <f>IF(ISBLANK($B173),0,VLOOKUP($B173,Listen!$A$2:$C$44,3,FALSE))</f>
        <v>0</v>
      </c>
      <c r="M173" s="48">
        <f t="shared" si="172"/>
        <v>0</v>
      </c>
      <c r="N173" s="48">
        <f t="shared" si="196"/>
        <v>0</v>
      </c>
      <c r="O173" s="48">
        <f t="shared" si="197"/>
        <v>0</v>
      </c>
      <c r="P173" s="48">
        <f t="shared" ref="P173" si="224">O173</f>
        <v>0</v>
      </c>
      <c r="Q173" s="48">
        <f t="shared" si="215"/>
        <v>0</v>
      </c>
      <c r="R173" s="48">
        <f t="shared" si="174"/>
        <v>0</v>
      </c>
      <c r="S173" s="48">
        <f t="shared" si="175"/>
        <v>0</v>
      </c>
      <c r="T173" s="162">
        <f t="shared" ca="1" si="213"/>
        <v>0</v>
      </c>
      <c r="U173" s="162">
        <f ca="1">IF(C173=A_Stammdaten!$B$9,$J173-$V173,OFFSET(V173,0,A_Stammdaten!$B$9-2017)-$V173)</f>
        <v>0</v>
      </c>
      <c r="V173" s="162">
        <f ca="1">IFERROR(OFFSET(V173,0,A_Stammdaten!$B$9-2016),0)</f>
        <v>0</v>
      </c>
      <c r="W173" s="162">
        <f t="shared" si="216"/>
        <v>0</v>
      </c>
      <c r="X173" s="162">
        <f t="shared" si="176"/>
        <v>0</v>
      </c>
      <c r="Y173" s="162">
        <f t="shared" si="177"/>
        <v>0</v>
      </c>
      <c r="Z173" s="162">
        <f t="shared" si="178"/>
        <v>0</v>
      </c>
      <c r="AA173" s="162">
        <f t="shared" si="179"/>
        <v>0</v>
      </c>
      <c r="AB173" s="162">
        <f t="shared" si="180"/>
        <v>0</v>
      </c>
      <c r="AC173" s="162">
        <f t="shared" si="181"/>
        <v>0</v>
      </c>
    </row>
    <row r="174" spans="1:29" s="15" customFormat="1" x14ac:dyDescent="0.25">
      <c r="A174" s="145"/>
      <c r="B174" s="43"/>
      <c r="C174" s="135"/>
      <c r="D174" s="45"/>
      <c r="E174" s="45"/>
      <c r="F174" s="45"/>
      <c r="G174" s="156">
        <f t="shared" si="170"/>
        <v>0</v>
      </c>
      <c r="H174" s="43"/>
      <c r="I174" s="43"/>
      <c r="J174" s="156">
        <f t="shared" si="171"/>
        <v>0</v>
      </c>
      <c r="K174" s="159">
        <f>IF(ISBLANK($B174),0,VLOOKUP($B174,Listen!$A$2:$C$44,2,FALSE))</f>
        <v>0</v>
      </c>
      <c r="L174" s="159">
        <f>IF(ISBLANK($B174),0,VLOOKUP($B174,Listen!$A$2:$C$44,3,FALSE))</f>
        <v>0</v>
      </c>
      <c r="M174" s="48">
        <f t="shared" si="172"/>
        <v>0</v>
      </c>
      <c r="N174" s="48">
        <f t="shared" si="196"/>
        <v>0</v>
      </c>
      <c r="O174" s="48">
        <f t="shared" si="197"/>
        <v>0</v>
      </c>
      <c r="P174" s="48">
        <f t="shared" ref="P174" si="225">O174</f>
        <v>0</v>
      </c>
      <c r="Q174" s="48">
        <f t="shared" si="215"/>
        <v>0</v>
      </c>
      <c r="R174" s="48">
        <f t="shared" si="174"/>
        <v>0</v>
      </c>
      <c r="S174" s="48">
        <f t="shared" si="175"/>
        <v>0</v>
      </c>
      <c r="T174" s="162">
        <f t="shared" ca="1" si="213"/>
        <v>0</v>
      </c>
      <c r="U174" s="162">
        <f ca="1">IF(C174=A_Stammdaten!$B$9,$J174-$V174,OFFSET(V174,0,A_Stammdaten!$B$9-2017)-$V174)</f>
        <v>0</v>
      </c>
      <c r="V174" s="162">
        <f ca="1">IFERROR(OFFSET(V174,0,A_Stammdaten!$B$9-2016),0)</f>
        <v>0</v>
      </c>
      <c r="W174" s="162">
        <f t="shared" si="216"/>
        <v>0</v>
      </c>
      <c r="X174" s="162">
        <f t="shared" si="176"/>
        <v>0</v>
      </c>
      <c r="Y174" s="162">
        <f t="shared" si="177"/>
        <v>0</v>
      </c>
      <c r="Z174" s="162">
        <f t="shared" si="178"/>
        <v>0</v>
      </c>
      <c r="AA174" s="162">
        <f t="shared" si="179"/>
        <v>0</v>
      </c>
      <c r="AB174" s="162">
        <f t="shared" si="180"/>
        <v>0</v>
      </c>
      <c r="AC174" s="162">
        <f t="shared" si="181"/>
        <v>0</v>
      </c>
    </row>
    <row r="175" spans="1:29" s="15" customFormat="1" x14ac:dyDescent="0.25">
      <c r="A175" s="145"/>
      <c r="B175" s="43"/>
      <c r="C175" s="135"/>
      <c r="D175" s="45"/>
      <c r="E175" s="45"/>
      <c r="F175" s="45"/>
      <c r="G175" s="156">
        <f t="shared" si="170"/>
        <v>0</v>
      </c>
      <c r="H175" s="43"/>
      <c r="I175" s="43"/>
      <c r="J175" s="156">
        <f t="shared" si="171"/>
        <v>0</v>
      </c>
      <c r="K175" s="159">
        <f>IF(ISBLANK($B175),0,VLOOKUP($B175,Listen!$A$2:$C$44,2,FALSE))</f>
        <v>0</v>
      </c>
      <c r="L175" s="159">
        <f>IF(ISBLANK($B175),0,VLOOKUP($B175,Listen!$A$2:$C$44,3,FALSE))</f>
        <v>0</v>
      </c>
      <c r="M175" s="48">
        <f t="shared" si="172"/>
        <v>0</v>
      </c>
      <c r="N175" s="48">
        <f t="shared" si="196"/>
        <v>0</v>
      </c>
      <c r="O175" s="48">
        <f t="shared" si="197"/>
        <v>0</v>
      </c>
      <c r="P175" s="48">
        <f t="shared" ref="P175" si="226">O175</f>
        <v>0</v>
      </c>
      <c r="Q175" s="48">
        <f t="shared" si="215"/>
        <v>0</v>
      </c>
      <c r="R175" s="48">
        <f t="shared" si="174"/>
        <v>0</v>
      </c>
      <c r="S175" s="48">
        <f t="shared" si="175"/>
        <v>0</v>
      </c>
      <c r="T175" s="162">
        <f t="shared" ca="1" si="213"/>
        <v>0</v>
      </c>
      <c r="U175" s="162">
        <f ca="1">IF(C175=A_Stammdaten!$B$9,$J175-$V175,OFFSET(V175,0,A_Stammdaten!$B$9-2017)-$V175)</f>
        <v>0</v>
      </c>
      <c r="V175" s="162">
        <f ca="1">IFERROR(OFFSET(V175,0,A_Stammdaten!$B$9-2016),0)</f>
        <v>0</v>
      </c>
      <c r="W175" s="162">
        <f t="shared" si="216"/>
        <v>0</v>
      </c>
      <c r="X175" s="162">
        <f t="shared" si="176"/>
        <v>0</v>
      </c>
      <c r="Y175" s="162">
        <f t="shared" si="177"/>
        <v>0</v>
      </c>
      <c r="Z175" s="162">
        <f t="shared" si="178"/>
        <v>0</v>
      </c>
      <c r="AA175" s="162">
        <f t="shared" si="179"/>
        <v>0</v>
      </c>
      <c r="AB175" s="162">
        <f t="shared" si="180"/>
        <v>0</v>
      </c>
      <c r="AC175" s="162">
        <f t="shared" si="181"/>
        <v>0</v>
      </c>
    </row>
    <row r="176" spans="1:29" s="15" customFormat="1" x14ac:dyDescent="0.25">
      <c r="A176" s="145"/>
      <c r="B176" s="43"/>
      <c r="C176" s="135"/>
      <c r="D176" s="45"/>
      <c r="E176" s="45"/>
      <c r="F176" s="45"/>
      <c r="G176" s="156">
        <f t="shared" si="170"/>
        <v>0</v>
      </c>
      <c r="H176" s="43"/>
      <c r="I176" s="43"/>
      <c r="J176" s="156">
        <f t="shared" si="171"/>
        <v>0</v>
      </c>
      <c r="K176" s="159">
        <f>IF(ISBLANK($B176),0,VLOOKUP($B176,Listen!$A$2:$C$44,2,FALSE))</f>
        <v>0</v>
      </c>
      <c r="L176" s="159">
        <f>IF(ISBLANK($B176),0,VLOOKUP($B176,Listen!$A$2:$C$44,3,FALSE))</f>
        <v>0</v>
      </c>
      <c r="M176" s="48">
        <f t="shared" si="172"/>
        <v>0</v>
      </c>
      <c r="N176" s="48">
        <f t="shared" si="196"/>
        <v>0</v>
      </c>
      <c r="O176" s="48">
        <f t="shared" si="197"/>
        <v>0</v>
      </c>
      <c r="P176" s="48">
        <f t="shared" ref="P176" si="227">O176</f>
        <v>0</v>
      </c>
      <c r="Q176" s="48">
        <f t="shared" si="215"/>
        <v>0</v>
      </c>
      <c r="R176" s="48">
        <f t="shared" si="174"/>
        <v>0</v>
      </c>
      <c r="S176" s="48">
        <f t="shared" si="175"/>
        <v>0</v>
      </c>
      <c r="T176" s="162">
        <f t="shared" ca="1" si="213"/>
        <v>0</v>
      </c>
      <c r="U176" s="162">
        <f ca="1">IF(C176=A_Stammdaten!$B$9,$J176-$V176,OFFSET(V176,0,A_Stammdaten!$B$9-2017)-$V176)</f>
        <v>0</v>
      </c>
      <c r="V176" s="162">
        <f ca="1">IFERROR(OFFSET(V176,0,A_Stammdaten!$B$9-2016),0)</f>
        <v>0</v>
      </c>
      <c r="W176" s="162">
        <f t="shared" si="216"/>
        <v>0</v>
      </c>
      <c r="X176" s="162">
        <f t="shared" si="176"/>
        <v>0</v>
      </c>
      <c r="Y176" s="162">
        <f t="shared" si="177"/>
        <v>0</v>
      </c>
      <c r="Z176" s="162">
        <f t="shared" si="178"/>
        <v>0</v>
      </c>
      <c r="AA176" s="162">
        <f t="shared" si="179"/>
        <v>0</v>
      </c>
      <c r="AB176" s="162">
        <f t="shared" si="180"/>
        <v>0</v>
      </c>
      <c r="AC176" s="162">
        <f t="shared" si="181"/>
        <v>0</v>
      </c>
    </row>
    <row r="177" spans="1:29" s="15" customFormat="1" x14ac:dyDescent="0.25">
      <c r="A177" s="145"/>
      <c r="B177" s="43"/>
      <c r="C177" s="135"/>
      <c r="D177" s="45"/>
      <c r="E177" s="45"/>
      <c r="F177" s="45"/>
      <c r="G177" s="156">
        <f t="shared" si="170"/>
        <v>0</v>
      </c>
      <c r="H177" s="43"/>
      <c r="I177" s="43"/>
      <c r="J177" s="156">
        <f t="shared" si="171"/>
        <v>0</v>
      </c>
      <c r="K177" s="159">
        <f>IF(ISBLANK($B177),0,VLOOKUP($B177,Listen!$A$2:$C$44,2,FALSE))</f>
        <v>0</v>
      </c>
      <c r="L177" s="159">
        <f>IF(ISBLANK($B177),0,VLOOKUP($B177,Listen!$A$2:$C$44,3,FALSE))</f>
        <v>0</v>
      </c>
      <c r="M177" s="48">
        <f t="shared" si="172"/>
        <v>0</v>
      </c>
      <c r="N177" s="48">
        <f t="shared" si="196"/>
        <v>0</v>
      </c>
      <c r="O177" s="48">
        <f t="shared" si="197"/>
        <v>0</v>
      </c>
      <c r="P177" s="48">
        <f t="shared" ref="P177" si="228">O177</f>
        <v>0</v>
      </c>
      <c r="Q177" s="48">
        <f t="shared" si="215"/>
        <v>0</v>
      </c>
      <c r="R177" s="48">
        <f t="shared" si="174"/>
        <v>0</v>
      </c>
      <c r="S177" s="48">
        <f t="shared" si="175"/>
        <v>0</v>
      </c>
      <c r="T177" s="162">
        <f t="shared" ca="1" si="213"/>
        <v>0</v>
      </c>
      <c r="U177" s="162">
        <f ca="1">IF(C177=A_Stammdaten!$B$9,$J177-$V177,OFFSET(V177,0,A_Stammdaten!$B$9-2017)-$V177)</f>
        <v>0</v>
      </c>
      <c r="V177" s="162">
        <f ca="1">IFERROR(OFFSET(V177,0,A_Stammdaten!$B$9-2016),0)</f>
        <v>0</v>
      </c>
      <c r="W177" s="162">
        <f t="shared" si="216"/>
        <v>0</v>
      </c>
      <c r="X177" s="162">
        <f t="shared" si="176"/>
        <v>0</v>
      </c>
      <c r="Y177" s="162">
        <f t="shared" si="177"/>
        <v>0</v>
      </c>
      <c r="Z177" s="162">
        <f t="shared" si="178"/>
        <v>0</v>
      </c>
      <c r="AA177" s="162">
        <f t="shared" si="179"/>
        <v>0</v>
      </c>
      <c r="AB177" s="162">
        <f t="shared" si="180"/>
        <v>0</v>
      </c>
      <c r="AC177" s="162">
        <f t="shared" si="181"/>
        <v>0</v>
      </c>
    </row>
    <row r="178" spans="1:29" s="15" customFormat="1" x14ac:dyDescent="0.25">
      <c r="A178" s="145"/>
      <c r="B178" s="43"/>
      <c r="C178" s="135"/>
      <c r="D178" s="45"/>
      <c r="E178" s="45"/>
      <c r="F178" s="45"/>
      <c r="G178" s="156">
        <f t="shared" si="170"/>
        <v>0</v>
      </c>
      <c r="H178" s="43"/>
      <c r="I178" s="43"/>
      <c r="J178" s="156">
        <f t="shared" si="171"/>
        <v>0</v>
      </c>
      <c r="K178" s="159">
        <f>IF(ISBLANK($B178),0,VLOOKUP($B178,Listen!$A$2:$C$44,2,FALSE))</f>
        <v>0</v>
      </c>
      <c r="L178" s="159">
        <f>IF(ISBLANK($B178),0,VLOOKUP($B178,Listen!$A$2:$C$44,3,FALSE))</f>
        <v>0</v>
      </c>
      <c r="M178" s="48">
        <f t="shared" si="172"/>
        <v>0</v>
      </c>
      <c r="N178" s="48">
        <f t="shared" si="196"/>
        <v>0</v>
      </c>
      <c r="O178" s="48">
        <f t="shared" si="197"/>
        <v>0</v>
      </c>
      <c r="P178" s="48">
        <f t="shared" ref="P178" si="229">O178</f>
        <v>0</v>
      </c>
      <c r="Q178" s="48">
        <f t="shared" si="215"/>
        <v>0</v>
      </c>
      <c r="R178" s="48">
        <f t="shared" si="174"/>
        <v>0</v>
      </c>
      <c r="S178" s="48">
        <f t="shared" si="175"/>
        <v>0</v>
      </c>
      <c r="T178" s="162">
        <f t="shared" ca="1" si="213"/>
        <v>0</v>
      </c>
      <c r="U178" s="162">
        <f ca="1">IF(C178=A_Stammdaten!$B$9,$J178-$V178,OFFSET(V178,0,A_Stammdaten!$B$9-2017)-$V178)</f>
        <v>0</v>
      </c>
      <c r="V178" s="162">
        <f ca="1">IFERROR(OFFSET(V178,0,A_Stammdaten!$B$9-2016),0)</f>
        <v>0</v>
      </c>
      <c r="W178" s="162">
        <f t="shared" si="216"/>
        <v>0</v>
      </c>
      <c r="X178" s="162">
        <f t="shared" si="176"/>
        <v>0</v>
      </c>
      <c r="Y178" s="162">
        <f t="shared" si="177"/>
        <v>0</v>
      </c>
      <c r="Z178" s="162">
        <f t="shared" si="178"/>
        <v>0</v>
      </c>
      <c r="AA178" s="162">
        <f t="shared" si="179"/>
        <v>0</v>
      </c>
      <c r="AB178" s="162">
        <f t="shared" si="180"/>
        <v>0</v>
      </c>
      <c r="AC178" s="162">
        <f t="shared" si="181"/>
        <v>0</v>
      </c>
    </row>
    <row r="179" spans="1:29" s="15" customFormat="1" x14ac:dyDescent="0.25">
      <c r="A179" s="145"/>
      <c r="B179" s="43"/>
      <c r="C179" s="135"/>
      <c r="D179" s="45"/>
      <c r="E179" s="45"/>
      <c r="F179" s="45"/>
      <c r="G179" s="156">
        <f t="shared" si="170"/>
        <v>0</v>
      </c>
      <c r="H179" s="43"/>
      <c r="I179" s="43"/>
      <c r="J179" s="156">
        <f t="shared" si="171"/>
        <v>0</v>
      </c>
      <c r="K179" s="159">
        <f>IF(ISBLANK($B179),0,VLOOKUP($B179,Listen!$A$2:$C$44,2,FALSE))</f>
        <v>0</v>
      </c>
      <c r="L179" s="159">
        <f>IF(ISBLANK($B179),0,VLOOKUP($B179,Listen!$A$2:$C$44,3,FALSE))</f>
        <v>0</v>
      </c>
      <c r="M179" s="48">
        <f t="shared" si="172"/>
        <v>0</v>
      </c>
      <c r="N179" s="48">
        <f t="shared" si="196"/>
        <v>0</v>
      </c>
      <c r="O179" s="48">
        <f t="shared" si="197"/>
        <v>0</v>
      </c>
      <c r="P179" s="48">
        <f t="shared" ref="P179" si="230">O179</f>
        <v>0</v>
      </c>
      <c r="Q179" s="48">
        <f t="shared" si="215"/>
        <v>0</v>
      </c>
      <c r="R179" s="48">
        <f t="shared" si="174"/>
        <v>0</v>
      </c>
      <c r="S179" s="48">
        <f t="shared" si="175"/>
        <v>0</v>
      </c>
      <c r="T179" s="162">
        <f t="shared" ca="1" si="213"/>
        <v>0</v>
      </c>
      <c r="U179" s="162">
        <f ca="1">IF(C179=A_Stammdaten!$B$9,$J179-$V179,OFFSET(V179,0,A_Stammdaten!$B$9-2017)-$V179)</f>
        <v>0</v>
      </c>
      <c r="V179" s="162">
        <f ca="1">IFERROR(OFFSET(V179,0,A_Stammdaten!$B$9-2016),0)</f>
        <v>0</v>
      </c>
      <c r="W179" s="162">
        <f t="shared" si="216"/>
        <v>0</v>
      </c>
      <c r="X179" s="162">
        <f t="shared" si="176"/>
        <v>0</v>
      </c>
      <c r="Y179" s="162">
        <f t="shared" si="177"/>
        <v>0</v>
      </c>
      <c r="Z179" s="162">
        <f t="shared" si="178"/>
        <v>0</v>
      </c>
      <c r="AA179" s="162">
        <f t="shared" si="179"/>
        <v>0</v>
      </c>
      <c r="AB179" s="162">
        <f t="shared" si="180"/>
        <v>0</v>
      </c>
      <c r="AC179" s="162">
        <f t="shared" si="181"/>
        <v>0</v>
      </c>
    </row>
    <row r="180" spans="1:29" s="15" customFormat="1" x14ac:dyDescent="0.25">
      <c r="A180" s="145"/>
      <c r="B180" s="43"/>
      <c r="C180" s="135"/>
      <c r="D180" s="45"/>
      <c r="E180" s="45"/>
      <c r="F180" s="45"/>
      <c r="G180" s="156">
        <f t="shared" si="170"/>
        <v>0</v>
      </c>
      <c r="H180" s="43"/>
      <c r="I180" s="43"/>
      <c r="J180" s="156">
        <f t="shared" si="171"/>
        <v>0</v>
      </c>
      <c r="K180" s="159">
        <f>IF(ISBLANK($B180),0,VLOOKUP($B180,Listen!$A$2:$C$44,2,FALSE))</f>
        <v>0</v>
      </c>
      <c r="L180" s="159">
        <f>IF(ISBLANK($B180),0,VLOOKUP($B180,Listen!$A$2:$C$44,3,FALSE))</f>
        <v>0</v>
      </c>
      <c r="M180" s="48">
        <f t="shared" si="172"/>
        <v>0</v>
      </c>
      <c r="N180" s="48">
        <f t="shared" si="196"/>
        <v>0</v>
      </c>
      <c r="O180" s="48">
        <f t="shared" si="197"/>
        <v>0</v>
      </c>
      <c r="P180" s="48">
        <f t="shared" ref="P180" si="231">O180</f>
        <v>0</v>
      </c>
      <c r="Q180" s="48">
        <f t="shared" si="215"/>
        <v>0</v>
      </c>
      <c r="R180" s="48">
        <f t="shared" si="174"/>
        <v>0</v>
      </c>
      <c r="S180" s="48">
        <f t="shared" si="175"/>
        <v>0</v>
      </c>
      <c r="T180" s="162">
        <f t="shared" ca="1" si="213"/>
        <v>0</v>
      </c>
      <c r="U180" s="162">
        <f ca="1">IF(C180=A_Stammdaten!$B$9,$J180-$V180,OFFSET(V180,0,A_Stammdaten!$B$9-2017)-$V180)</f>
        <v>0</v>
      </c>
      <c r="V180" s="162">
        <f ca="1">IFERROR(OFFSET(V180,0,A_Stammdaten!$B$9-2016),0)</f>
        <v>0</v>
      </c>
      <c r="W180" s="162">
        <f t="shared" si="216"/>
        <v>0</v>
      </c>
      <c r="X180" s="162">
        <f t="shared" si="176"/>
        <v>0</v>
      </c>
      <c r="Y180" s="162">
        <f t="shared" si="177"/>
        <v>0</v>
      </c>
      <c r="Z180" s="162">
        <f t="shared" si="178"/>
        <v>0</v>
      </c>
      <c r="AA180" s="162">
        <f t="shared" si="179"/>
        <v>0</v>
      </c>
      <c r="AB180" s="162">
        <f t="shared" si="180"/>
        <v>0</v>
      </c>
      <c r="AC180" s="162">
        <f t="shared" si="181"/>
        <v>0</v>
      </c>
    </row>
    <row r="181" spans="1:29" s="15" customFormat="1" x14ac:dyDescent="0.25">
      <c r="A181" s="145"/>
      <c r="B181" s="43"/>
      <c r="C181" s="135"/>
      <c r="D181" s="45"/>
      <c r="E181" s="45"/>
      <c r="F181" s="45"/>
      <c r="G181" s="156">
        <f t="shared" si="170"/>
        <v>0</v>
      </c>
      <c r="H181" s="43"/>
      <c r="I181" s="43"/>
      <c r="J181" s="156">
        <f t="shared" si="171"/>
        <v>0</v>
      </c>
      <c r="K181" s="159">
        <f>IF(ISBLANK($B181),0,VLOOKUP($B181,Listen!$A$2:$C$44,2,FALSE))</f>
        <v>0</v>
      </c>
      <c r="L181" s="159">
        <f>IF(ISBLANK($B181),0,VLOOKUP($B181,Listen!$A$2:$C$44,3,FALSE))</f>
        <v>0</v>
      </c>
      <c r="M181" s="48">
        <f t="shared" si="172"/>
        <v>0</v>
      </c>
      <c r="N181" s="48">
        <f t="shared" si="196"/>
        <v>0</v>
      </c>
      <c r="O181" s="48">
        <f t="shared" si="197"/>
        <v>0</v>
      </c>
      <c r="P181" s="48">
        <f t="shared" ref="P181:Q196" si="232">O181</f>
        <v>0</v>
      </c>
      <c r="Q181" s="48">
        <f t="shared" si="232"/>
        <v>0</v>
      </c>
      <c r="R181" s="48">
        <f t="shared" si="174"/>
        <v>0</v>
      </c>
      <c r="S181" s="48">
        <f t="shared" si="175"/>
        <v>0</v>
      </c>
      <c r="T181" s="162">
        <f t="shared" ca="1" si="213"/>
        <v>0</v>
      </c>
      <c r="U181" s="162">
        <f ca="1">IF(C181=A_Stammdaten!$B$9,$J181-$V181,OFFSET(V181,0,A_Stammdaten!$B$9-2017)-$V181)</f>
        <v>0</v>
      </c>
      <c r="V181" s="162">
        <f ca="1">IFERROR(OFFSET(V181,0,A_Stammdaten!$B$9-2016),0)</f>
        <v>0</v>
      </c>
      <c r="W181" s="162">
        <f t="shared" si="216"/>
        <v>0</v>
      </c>
      <c r="X181" s="162">
        <f t="shared" si="176"/>
        <v>0</v>
      </c>
      <c r="Y181" s="162">
        <f t="shared" si="177"/>
        <v>0</v>
      </c>
      <c r="Z181" s="162">
        <f t="shared" si="178"/>
        <v>0</v>
      </c>
      <c r="AA181" s="162">
        <f t="shared" si="179"/>
        <v>0</v>
      </c>
      <c r="AB181" s="162">
        <f t="shared" si="180"/>
        <v>0</v>
      </c>
      <c r="AC181" s="162">
        <f t="shared" si="181"/>
        <v>0</v>
      </c>
    </row>
    <row r="182" spans="1:29" s="15" customFormat="1" x14ac:dyDescent="0.25">
      <c r="A182" s="145"/>
      <c r="B182" s="43"/>
      <c r="C182" s="135"/>
      <c r="D182" s="45"/>
      <c r="E182" s="45"/>
      <c r="F182" s="45"/>
      <c r="G182" s="156">
        <f t="shared" si="170"/>
        <v>0</v>
      </c>
      <c r="H182" s="43"/>
      <c r="I182" s="43"/>
      <c r="J182" s="156">
        <f t="shared" si="171"/>
        <v>0</v>
      </c>
      <c r="K182" s="159">
        <f>IF(ISBLANK($B182),0,VLOOKUP($B182,Listen!$A$2:$C$44,2,FALSE))</f>
        <v>0</v>
      </c>
      <c r="L182" s="159">
        <f>IF(ISBLANK($B182),0,VLOOKUP($B182,Listen!$A$2:$C$44,3,FALSE))</f>
        <v>0</v>
      </c>
      <c r="M182" s="48">
        <f t="shared" si="172"/>
        <v>0</v>
      </c>
      <c r="N182" s="48">
        <f t="shared" si="196"/>
        <v>0</v>
      </c>
      <c r="O182" s="48">
        <f t="shared" si="197"/>
        <v>0</v>
      </c>
      <c r="P182" s="48">
        <f t="shared" ref="P182" si="233">O182</f>
        <v>0</v>
      </c>
      <c r="Q182" s="48">
        <f t="shared" si="232"/>
        <v>0</v>
      </c>
      <c r="R182" s="48">
        <f t="shared" si="174"/>
        <v>0</v>
      </c>
      <c r="S182" s="48">
        <f t="shared" si="175"/>
        <v>0</v>
      </c>
      <c r="T182" s="162">
        <f t="shared" ca="1" si="213"/>
        <v>0</v>
      </c>
      <c r="U182" s="162">
        <f ca="1">IF(C182=A_Stammdaten!$B$9,$J182-$V182,OFFSET(V182,0,A_Stammdaten!$B$9-2017)-$V182)</f>
        <v>0</v>
      </c>
      <c r="V182" s="162">
        <f ca="1">IFERROR(OFFSET(V182,0,A_Stammdaten!$B$9-2016),0)</f>
        <v>0</v>
      </c>
      <c r="W182" s="162">
        <f t="shared" si="216"/>
        <v>0</v>
      </c>
      <c r="X182" s="162">
        <f t="shared" si="176"/>
        <v>0</v>
      </c>
      <c r="Y182" s="162">
        <f t="shared" si="177"/>
        <v>0</v>
      </c>
      <c r="Z182" s="162">
        <f t="shared" si="178"/>
        <v>0</v>
      </c>
      <c r="AA182" s="162">
        <f t="shared" si="179"/>
        <v>0</v>
      </c>
      <c r="AB182" s="162">
        <f t="shared" si="180"/>
        <v>0</v>
      </c>
      <c r="AC182" s="162">
        <f t="shared" si="181"/>
        <v>0</v>
      </c>
    </row>
    <row r="183" spans="1:29" s="15" customFormat="1" x14ac:dyDescent="0.25">
      <c r="A183" s="145"/>
      <c r="B183" s="43"/>
      <c r="C183" s="135"/>
      <c r="D183" s="45"/>
      <c r="E183" s="45"/>
      <c r="F183" s="45"/>
      <c r="G183" s="156">
        <f t="shared" si="170"/>
        <v>0</v>
      </c>
      <c r="H183" s="43"/>
      <c r="I183" s="43"/>
      <c r="J183" s="156">
        <f t="shared" si="171"/>
        <v>0</v>
      </c>
      <c r="K183" s="159">
        <f>IF(ISBLANK($B183),0,VLOOKUP($B183,Listen!$A$2:$C$44,2,FALSE))</f>
        <v>0</v>
      </c>
      <c r="L183" s="159">
        <f>IF(ISBLANK($B183),0,VLOOKUP($B183,Listen!$A$2:$C$44,3,FALSE))</f>
        <v>0</v>
      </c>
      <c r="M183" s="48">
        <f t="shared" si="172"/>
        <v>0</v>
      </c>
      <c r="N183" s="48">
        <f t="shared" si="196"/>
        <v>0</v>
      </c>
      <c r="O183" s="48">
        <f t="shared" si="197"/>
        <v>0</v>
      </c>
      <c r="P183" s="48">
        <f t="shared" ref="P183" si="234">O183</f>
        <v>0</v>
      </c>
      <c r="Q183" s="48">
        <f t="shared" si="232"/>
        <v>0</v>
      </c>
      <c r="R183" s="48">
        <f t="shared" si="174"/>
        <v>0</v>
      </c>
      <c r="S183" s="48">
        <f t="shared" si="175"/>
        <v>0</v>
      </c>
      <c r="T183" s="162">
        <f t="shared" ca="1" si="213"/>
        <v>0</v>
      </c>
      <c r="U183" s="162">
        <f ca="1">IF(C183=A_Stammdaten!$B$9,$J183-$V183,OFFSET(V183,0,A_Stammdaten!$B$9-2017)-$V183)</f>
        <v>0</v>
      </c>
      <c r="V183" s="162">
        <f ca="1">IFERROR(OFFSET(V183,0,A_Stammdaten!$B$9-2016),0)</f>
        <v>0</v>
      </c>
      <c r="W183" s="162">
        <f t="shared" si="216"/>
        <v>0</v>
      </c>
      <c r="X183" s="162">
        <f t="shared" si="176"/>
        <v>0</v>
      </c>
      <c r="Y183" s="162">
        <f t="shared" si="177"/>
        <v>0</v>
      </c>
      <c r="Z183" s="162">
        <f t="shared" si="178"/>
        <v>0</v>
      </c>
      <c r="AA183" s="162">
        <f t="shared" si="179"/>
        <v>0</v>
      </c>
      <c r="AB183" s="162">
        <f t="shared" si="180"/>
        <v>0</v>
      </c>
      <c r="AC183" s="162">
        <f t="shared" si="181"/>
        <v>0</v>
      </c>
    </row>
    <row r="184" spans="1:29" s="15" customFormat="1" x14ac:dyDescent="0.25">
      <c r="A184" s="145"/>
      <c r="B184" s="43"/>
      <c r="C184" s="135"/>
      <c r="D184" s="45"/>
      <c r="E184" s="45"/>
      <c r="F184" s="45"/>
      <c r="G184" s="156">
        <f t="shared" si="170"/>
        <v>0</v>
      </c>
      <c r="H184" s="43"/>
      <c r="I184" s="43"/>
      <c r="J184" s="156">
        <f t="shared" si="171"/>
        <v>0</v>
      </c>
      <c r="K184" s="159">
        <f>IF(ISBLANK($B184),0,VLOOKUP($B184,Listen!$A$2:$C$44,2,FALSE))</f>
        <v>0</v>
      </c>
      <c r="L184" s="159">
        <f>IF(ISBLANK($B184),0,VLOOKUP($B184,Listen!$A$2:$C$44,3,FALSE))</f>
        <v>0</v>
      </c>
      <c r="M184" s="48">
        <f t="shared" si="172"/>
        <v>0</v>
      </c>
      <c r="N184" s="48">
        <f t="shared" si="196"/>
        <v>0</v>
      </c>
      <c r="O184" s="48">
        <f t="shared" si="197"/>
        <v>0</v>
      </c>
      <c r="P184" s="48">
        <f t="shared" ref="P184" si="235">O184</f>
        <v>0</v>
      </c>
      <c r="Q184" s="48">
        <f t="shared" si="232"/>
        <v>0</v>
      </c>
      <c r="R184" s="48">
        <f t="shared" si="174"/>
        <v>0</v>
      </c>
      <c r="S184" s="48">
        <f t="shared" si="175"/>
        <v>0</v>
      </c>
      <c r="T184" s="162">
        <f t="shared" ca="1" si="213"/>
        <v>0</v>
      </c>
      <c r="U184" s="162">
        <f ca="1">IF(C184=A_Stammdaten!$B$9,$J184-$V184,OFFSET(V184,0,A_Stammdaten!$B$9-2017)-$V184)</f>
        <v>0</v>
      </c>
      <c r="V184" s="162">
        <f ca="1">IFERROR(OFFSET(V184,0,A_Stammdaten!$B$9-2016),0)</f>
        <v>0</v>
      </c>
      <c r="W184" s="162">
        <f t="shared" si="216"/>
        <v>0</v>
      </c>
      <c r="X184" s="162">
        <f t="shared" si="176"/>
        <v>0</v>
      </c>
      <c r="Y184" s="162">
        <f t="shared" si="177"/>
        <v>0</v>
      </c>
      <c r="Z184" s="162">
        <f t="shared" si="178"/>
        <v>0</v>
      </c>
      <c r="AA184" s="162">
        <f t="shared" si="179"/>
        <v>0</v>
      </c>
      <c r="AB184" s="162">
        <f t="shared" si="180"/>
        <v>0</v>
      </c>
      <c r="AC184" s="162">
        <f t="shared" si="181"/>
        <v>0</v>
      </c>
    </row>
    <row r="185" spans="1:29" s="15" customFormat="1" x14ac:dyDescent="0.25">
      <c r="A185" s="145"/>
      <c r="B185" s="43"/>
      <c r="C185" s="135"/>
      <c r="D185" s="45"/>
      <c r="E185" s="45"/>
      <c r="F185" s="45"/>
      <c r="G185" s="156">
        <f t="shared" si="170"/>
        <v>0</v>
      </c>
      <c r="H185" s="43"/>
      <c r="I185" s="43"/>
      <c r="J185" s="156">
        <f t="shared" si="171"/>
        <v>0</v>
      </c>
      <c r="K185" s="159">
        <f>IF(ISBLANK($B185),0,VLOOKUP($B185,Listen!$A$2:$C$44,2,FALSE))</f>
        <v>0</v>
      </c>
      <c r="L185" s="159">
        <f>IF(ISBLANK($B185),0,VLOOKUP($B185,Listen!$A$2:$C$44,3,FALSE))</f>
        <v>0</v>
      </c>
      <c r="M185" s="48">
        <f t="shared" si="172"/>
        <v>0</v>
      </c>
      <c r="N185" s="48">
        <f t="shared" si="196"/>
        <v>0</v>
      </c>
      <c r="O185" s="48">
        <f t="shared" si="197"/>
        <v>0</v>
      </c>
      <c r="P185" s="48">
        <f t="shared" ref="P185" si="236">O185</f>
        <v>0</v>
      </c>
      <c r="Q185" s="48">
        <f t="shared" si="232"/>
        <v>0</v>
      </c>
      <c r="R185" s="48">
        <f t="shared" si="174"/>
        <v>0</v>
      </c>
      <c r="S185" s="48">
        <f t="shared" si="175"/>
        <v>0</v>
      </c>
      <c r="T185" s="162">
        <f t="shared" ca="1" si="213"/>
        <v>0</v>
      </c>
      <c r="U185" s="162">
        <f ca="1">IF(C185=A_Stammdaten!$B$9,$J185-$V185,OFFSET(V185,0,A_Stammdaten!$B$9-2017)-$V185)</f>
        <v>0</v>
      </c>
      <c r="V185" s="162">
        <f ca="1">IFERROR(OFFSET(V185,0,A_Stammdaten!$B$9-2016),0)</f>
        <v>0</v>
      </c>
      <c r="W185" s="162">
        <f t="shared" si="216"/>
        <v>0</v>
      </c>
      <c r="X185" s="162">
        <f t="shared" si="176"/>
        <v>0</v>
      </c>
      <c r="Y185" s="162">
        <f t="shared" si="177"/>
        <v>0</v>
      </c>
      <c r="Z185" s="162">
        <f t="shared" si="178"/>
        <v>0</v>
      </c>
      <c r="AA185" s="162">
        <f t="shared" si="179"/>
        <v>0</v>
      </c>
      <c r="AB185" s="162">
        <f t="shared" si="180"/>
        <v>0</v>
      </c>
      <c r="AC185" s="162">
        <f t="shared" si="181"/>
        <v>0</v>
      </c>
    </row>
    <row r="186" spans="1:29" s="15" customFormat="1" x14ac:dyDescent="0.25">
      <c r="A186" s="145"/>
      <c r="B186" s="43"/>
      <c r="C186" s="135"/>
      <c r="D186" s="45"/>
      <c r="E186" s="45"/>
      <c r="F186" s="45"/>
      <c r="G186" s="156">
        <f t="shared" si="170"/>
        <v>0</v>
      </c>
      <c r="H186" s="43"/>
      <c r="I186" s="43"/>
      <c r="J186" s="156">
        <f t="shared" si="171"/>
        <v>0</v>
      </c>
      <c r="K186" s="159">
        <f>IF(ISBLANK($B186),0,VLOOKUP($B186,Listen!$A$2:$C$44,2,FALSE))</f>
        <v>0</v>
      </c>
      <c r="L186" s="159">
        <f>IF(ISBLANK($B186),0,VLOOKUP($B186,Listen!$A$2:$C$44,3,FALSE))</f>
        <v>0</v>
      </c>
      <c r="M186" s="48">
        <f t="shared" si="172"/>
        <v>0</v>
      </c>
      <c r="N186" s="48">
        <f t="shared" si="196"/>
        <v>0</v>
      </c>
      <c r="O186" s="48">
        <f t="shared" si="197"/>
        <v>0</v>
      </c>
      <c r="P186" s="48">
        <f t="shared" ref="P186" si="237">O186</f>
        <v>0</v>
      </c>
      <c r="Q186" s="48">
        <f t="shared" si="232"/>
        <v>0</v>
      </c>
      <c r="R186" s="48">
        <f t="shared" si="174"/>
        <v>0</v>
      </c>
      <c r="S186" s="48">
        <f t="shared" si="175"/>
        <v>0</v>
      </c>
      <c r="T186" s="162">
        <f t="shared" ca="1" si="213"/>
        <v>0</v>
      </c>
      <c r="U186" s="162">
        <f ca="1">IF(C186=A_Stammdaten!$B$9,$J186-$V186,OFFSET(V186,0,A_Stammdaten!$B$9-2017)-$V186)</f>
        <v>0</v>
      </c>
      <c r="V186" s="162">
        <f ca="1">IFERROR(OFFSET(V186,0,A_Stammdaten!$B$9-2016),0)</f>
        <v>0</v>
      </c>
      <c r="W186" s="162">
        <f t="shared" si="216"/>
        <v>0</v>
      </c>
      <c r="X186" s="162">
        <f t="shared" si="176"/>
        <v>0</v>
      </c>
      <c r="Y186" s="162">
        <f t="shared" si="177"/>
        <v>0</v>
      </c>
      <c r="Z186" s="162">
        <f t="shared" si="178"/>
        <v>0</v>
      </c>
      <c r="AA186" s="162">
        <f t="shared" si="179"/>
        <v>0</v>
      </c>
      <c r="AB186" s="162">
        <f t="shared" si="180"/>
        <v>0</v>
      </c>
      <c r="AC186" s="162">
        <f t="shared" si="181"/>
        <v>0</v>
      </c>
    </row>
    <row r="187" spans="1:29" s="15" customFormat="1" x14ac:dyDescent="0.25">
      <c r="A187" s="145"/>
      <c r="B187" s="43"/>
      <c r="C187" s="135"/>
      <c r="D187" s="45"/>
      <c r="E187" s="45"/>
      <c r="F187" s="45"/>
      <c r="G187" s="156">
        <f t="shared" si="170"/>
        <v>0</v>
      </c>
      <c r="H187" s="43"/>
      <c r="I187" s="43"/>
      <c r="J187" s="156">
        <f t="shared" si="171"/>
        <v>0</v>
      </c>
      <c r="K187" s="159">
        <f>IF(ISBLANK($B187),0,VLOOKUP($B187,Listen!$A$2:$C$44,2,FALSE))</f>
        <v>0</v>
      </c>
      <c r="L187" s="159">
        <f>IF(ISBLANK($B187),0,VLOOKUP($B187,Listen!$A$2:$C$44,3,FALSE))</f>
        <v>0</v>
      </c>
      <c r="M187" s="48">
        <f t="shared" si="172"/>
        <v>0</v>
      </c>
      <c r="N187" s="48">
        <f t="shared" si="196"/>
        <v>0</v>
      </c>
      <c r="O187" s="48">
        <f t="shared" si="197"/>
        <v>0</v>
      </c>
      <c r="P187" s="48">
        <f t="shared" ref="P187" si="238">O187</f>
        <v>0</v>
      </c>
      <c r="Q187" s="48">
        <f t="shared" si="232"/>
        <v>0</v>
      </c>
      <c r="R187" s="48">
        <f t="shared" si="174"/>
        <v>0</v>
      </c>
      <c r="S187" s="48">
        <f t="shared" si="175"/>
        <v>0</v>
      </c>
      <c r="T187" s="162">
        <f t="shared" ca="1" si="213"/>
        <v>0</v>
      </c>
      <c r="U187" s="162">
        <f ca="1">IF(C187=A_Stammdaten!$B$9,$J187-$V187,OFFSET(V187,0,A_Stammdaten!$B$9-2017)-$V187)</f>
        <v>0</v>
      </c>
      <c r="V187" s="162">
        <f ca="1">IFERROR(OFFSET(V187,0,A_Stammdaten!$B$9-2016),0)</f>
        <v>0</v>
      </c>
      <c r="W187" s="162">
        <f t="shared" si="216"/>
        <v>0</v>
      </c>
      <c r="X187" s="162">
        <f t="shared" si="176"/>
        <v>0</v>
      </c>
      <c r="Y187" s="162">
        <f t="shared" si="177"/>
        <v>0</v>
      </c>
      <c r="Z187" s="162">
        <f t="shared" si="178"/>
        <v>0</v>
      </c>
      <c r="AA187" s="162">
        <f t="shared" si="179"/>
        <v>0</v>
      </c>
      <c r="AB187" s="162">
        <f t="shared" si="180"/>
        <v>0</v>
      </c>
      <c r="AC187" s="162">
        <f t="shared" si="181"/>
        <v>0</v>
      </c>
    </row>
    <row r="188" spans="1:29" s="15" customFormat="1" x14ac:dyDescent="0.25">
      <c r="A188" s="145"/>
      <c r="B188" s="43"/>
      <c r="C188" s="135"/>
      <c r="D188" s="45"/>
      <c r="E188" s="45"/>
      <c r="F188" s="45"/>
      <c r="G188" s="156">
        <f t="shared" si="170"/>
        <v>0</v>
      </c>
      <c r="H188" s="43"/>
      <c r="I188" s="43"/>
      <c r="J188" s="156">
        <f t="shared" si="171"/>
        <v>0</v>
      </c>
      <c r="K188" s="159">
        <f>IF(ISBLANK($B188),0,VLOOKUP($B188,Listen!$A$2:$C$44,2,FALSE))</f>
        <v>0</v>
      </c>
      <c r="L188" s="159">
        <f>IF(ISBLANK($B188),0,VLOOKUP($B188,Listen!$A$2:$C$44,3,FALSE))</f>
        <v>0</v>
      </c>
      <c r="M188" s="48">
        <f t="shared" si="172"/>
        <v>0</v>
      </c>
      <c r="N188" s="48">
        <f t="shared" si="196"/>
        <v>0</v>
      </c>
      <c r="O188" s="48">
        <f t="shared" si="197"/>
        <v>0</v>
      </c>
      <c r="P188" s="48">
        <f t="shared" ref="P188" si="239">O188</f>
        <v>0</v>
      </c>
      <c r="Q188" s="48">
        <f t="shared" si="232"/>
        <v>0</v>
      </c>
      <c r="R188" s="48">
        <f t="shared" si="174"/>
        <v>0</v>
      </c>
      <c r="S188" s="48">
        <f t="shared" si="175"/>
        <v>0</v>
      </c>
      <c r="T188" s="162">
        <f t="shared" ca="1" si="213"/>
        <v>0</v>
      </c>
      <c r="U188" s="162">
        <f ca="1">IF(C188=A_Stammdaten!$B$9,$J188-$V188,OFFSET(V188,0,A_Stammdaten!$B$9-2017)-$V188)</f>
        <v>0</v>
      </c>
      <c r="V188" s="162">
        <f ca="1">IFERROR(OFFSET(V188,0,A_Stammdaten!$B$9-2016),0)</f>
        <v>0</v>
      </c>
      <c r="W188" s="162">
        <f t="shared" si="216"/>
        <v>0</v>
      </c>
      <c r="X188" s="162">
        <f t="shared" si="176"/>
        <v>0</v>
      </c>
      <c r="Y188" s="162">
        <f t="shared" si="177"/>
        <v>0</v>
      </c>
      <c r="Z188" s="162">
        <f t="shared" si="178"/>
        <v>0</v>
      </c>
      <c r="AA188" s="162">
        <f t="shared" si="179"/>
        <v>0</v>
      </c>
      <c r="AB188" s="162">
        <f t="shared" si="180"/>
        <v>0</v>
      </c>
      <c r="AC188" s="162">
        <f t="shared" si="181"/>
        <v>0</v>
      </c>
    </row>
    <row r="189" spans="1:29" x14ac:dyDescent="0.25">
      <c r="A189" s="145"/>
      <c r="B189" s="43"/>
      <c r="C189" s="135"/>
      <c r="D189" s="45"/>
      <c r="E189" s="45"/>
      <c r="F189" s="45"/>
      <c r="G189" s="156">
        <f t="shared" si="170"/>
        <v>0</v>
      </c>
      <c r="H189" s="43"/>
      <c r="I189" s="43"/>
      <c r="J189" s="156">
        <f t="shared" si="171"/>
        <v>0</v>
      </c>
      <c r="K189" s="159">
        <f>IF(ISBLANK($B189),0,VLOOKUP($B189,Listen!$A$2:$C$44,2,FALSE))</f>
        <v>0</v>
      </c>
      <c r="L189" s="159">
        <f>IF(ISBLANK($B189),0,VLOOKUP($B189,Listen!$A$2:$C$44,3,FALSE))</f>
        <v>0</v>
      </c>
      <c r="M189" s="48">
        <f t="shared" si="172"/>
        <v>0</v>
      </c>
      <c r="N189" s="48">
        <f t="shared" si="196"/>
        <v>0</v>
      </c>
      <c r="O189" s="48">
        <f t="shared" si="197"/>
        <v>0</v>
      </c>
      <c r="P189" s="48">
        <f t="shared" ref="P189" si="240">O189</f>
        <v>0</v>
      </c>
      <c r="Q189" s="48">
        <f t="shared" si="232"/>
        <v>0</v>
      </c>
      <c r="R189" s="48">
        <f t="shared" si="174"/>
        <v>0</v>
      </c>
      <c r="S189" s="48">
        <f t="shared" si="175"/>
        <v>0</v>
      </c>
      <c r="T189" s="162">
        <f t="shared" ca="1" si="213"/>
        <v>0</v>
      </c>
      <c r="U189" s="162">
        <f ca="1">IF(C189=A_Stammdaten!$B$9,$J189-$V189,OFFSET(V189,0,A_Stammdaten!$B$9-2017)-$V189)</f>
        <v>0</v>
      </c>
      <c r="V189" s="162">
        <f ca="1">IFERROR(OFFSET(V189,0,A_Stammdaten!$B$9-2016),0)</f>
        <v>0</v>
      </c>
      <c r="W189" s="162">
        <f t="shared" si="216"/>
        <v>0</v>
      </c>
      <c r="X189" s="162">
        <f t="shared" si="176"/>
        <v>0</v>
      </c>
      <c r="Y189" s="162">
        <f t="shared" si="177"/>
        <v>0</v>
      </c>
      <c r="Z189" s="162">
        <f t="shared" si="178"/>
        <v>0</v>
      </c>
      <c r="AA189" s="162">
        <f t="shared" si="179"/>
        <v>0</v>
      </c>
      <c r="AB189" s="162">
        <f t="shared" si="180"/>
        <v>0</v>
      </c>
      <c r="AC189" s="162">
        <f t="shared" si="181"/>
        <v>0</v>
      </c>
    </row>
    <row r="190" spans="1:29" x14ac:dyDescent="0.25">
      <c r="A190" s="145"/>
      <c r="B190" s="43"/>
      <c r="C190" s="135"/>
      <c r="D190" s="45"/>
      <c r="E190" s="45"/>
      <c r="F190" s="45"/>
      <c r="G190" s="156">
        <f t="shared" si="170"/>
        <v>0</v>
      </c>
      <c r="H190" s="43"/>
      <c r="I190" s="43"/>
      <c r="J190" s="156">
        <f t="shared" si="171"/>
        <v>0</v>
      </c>
      <c r="K190" s="159">
        <f>IF(ISBLANK($B190),0,VLOOKUP($B190,Listen!$A$2:$C$44,2,FALSE))</f>
        <v>0</v>
      </c>
      <c r="L190" s="159">
        <f>IF(ISBLANK($B190),0,VLOOKUP($B190,Listen!$A$2:$C$44,3,FALSE))</f>
        <v>0</v>
      </c>
      <c r="M190" s="48">
        <f t="shared" si="172"/>
        <v>0</v>
      </c>
      <c r="N190" s="48">
        <f t="shared" si="196"/>
        <v>0</v>
      </c>
      <c r="O190" s="48">
        <f t="shared" si="197"/>
        <v>0</v>
      </c>
      <c r="P190" s="48">
        <f t="shared" ref="P190" si="241">O190</f>
        <v>0</v>
      </c>
      <c r="Q190" s="48">
        <f t="shared" si="232"/>
        <v>0</v>
      </c>
      <c r="R190" s="48">
        <f t="shared" si="174"/>
        <v>0</v>
      </c>
      <c r="S190" s="48">
        <f t="shared" si="175"/>
        <v>0</v>
      </c>
      <c r="T190" s="162">
        <f t="shared" ca="1" si="213"/>
        <v>0</v>
      </c>
      <c r="U190" s="162">
        <f ca="1">IF(C190=A_Stammdaten!$B$9,$J190-$V190,OFFSET(V190,0,A_Stammdaten!$B$9-2017)-$V190)</f>
        <v>0</v>
      </c>
      <c r="V190" s="162">
        <f ca="1">IFERROR(OFFSET(V190,0,A_Stammdaten!$B$9-2016),0)</f>
        <v>0</v>
      </c>
      <c r="W190" s="162">
        <f t="shared" si="216"/>
        <v>0</v>
      </c>
      <c r="X190" s="162">
        <f t="shared" si="176"/>
        <v>0</v>
      </c>
      <c r="Y190" s="162">
        <f t="shared" si="177"/>
        <v>0</v>
      </c>
      <c r="Z190" s="162">
        <f t="shared" si="178"/>
        <v>0</v>
      </c>
      <c r="AA190" s="162">
        <f t="shared" si="179"/>
        <v>0</v>
      </c>
      <c r="AB190" s="162">
        <f t="shared" si="180"/>
        <v>0</v>
      </c>
      <c r="AC190" s="162">
        <f t="shared" si="181"/>
        <v>0</v>
      </c>
    </row>
    <row r="191" spans="1:29" x14ac:dyDescent="0.25">
      <c r="A191" s="145"/>
      <c r="B191" s="43"/>
      <c r="C191" s="135"/>
      <c r="D191" s="45"/>
      <c r="E191" s="45"/>
      <c r="F191" s="45"/>
      <c r="G191" s="156">
        <f t="shared" si="170"/>
        <v>0</v>
      </c>
      <c r="H191" s="43"/>
      <c r="I191" s="43"/>
      <c r="J191" s="156">
        <f t="shared" si="171"/>
        <v>0</v>
      </c>
      <c r="K191" s="159">
        <f>IF(ISBLANK($B191),0,VLOOKUP($B191,Listen!$A$2:$C$44,2,FALSE))</f>
        <v>0</v>
      </c>
      <c r="L191" s="159">
        <f>IF(ISBLANK($B191),0,VLOOKUP($B191,Listen!$A$2:$C$44,3,FALSE))</f>
        <v>0</v>
      </c>
      <c r="M191" s="48">
        <f t="shared" si="172"/>
        <v>0</v>
      </c>
      <c r="N191" s="48">
        <f t="shared" si="196"/>
        <v>0</v>
      </c>
      <c r="O191" s="48">
        <f t="shared" si="197"/>
        <v>0</v>
      </c>
      <c r="P191" s="48">
        <f t="shared" ref="P191" si="242">O191</f>
        <v>0</v>
      </c>
      <c r="Q191" s="48">
        <f t="shared" si="232"/>
        <v>0</v>
      </c>
      <c r="R191" s="48">
        <f t="shared" si="174"/>
        <v>0</v>
      </c>
      <c r="S191" s="48">
        <f t="shared" si="175"/>
        <v>0</v>
      </c>
      <c r="T191" s="162">
        <f t="shared" ca="1" si="213"/>
        <v>0</v>
      </c>
      <c r="U191" s="162">
        <f ca="1">IF(C191=A_Stammdaten!$B$9,$J191-$V191,OFFSET(V191,0,A_Stammdaten!$B$9-2017)-$V191)</f>
        <v>0</v>
      </c>
      <c r="V191" s="162">
        <f ca="1">IFERROR(OFFSET(V191,0,A_Stammdaten!$B$9-2016),0)</f>
        <v>0</v>
      </c>
      <c r="W191" s="162">
        <f t="shared" si="216"/>
        <v>0</v>
      </c>
      <c r="X191" s="162">
        <f t="shared" si="176"/>
        <v>0</v>
      </c>
      <c r="Y191" s="162">
        <f t="shared" si="177"/>
        <v>0</v>
      </c>
      <c r="Z191" s="162">
        <f t="shared" si="178"/>
        <v>0</v>
      </c>
      <c r="AA191" s="162">
        <f t="shared" si="179"/>
        <v>0</v>
      </c>
      <c r="AB191" s="162">
        <f t="shared" si="180"/>
        <v>0</v>
      </c>
      <c r="AC191" s="162">
        <f t="shared" si="181"/>
        <v>0</v>
      </c>
    </row>
    <row r="192" spans="1:29" x14ac:dyDescent="0.25">
      <c r="A192" s="145"/>
      <c r="B192" s="43"/>
      <c r="C192" s="135"/>
      <c r="D192" s="45"/>
      <c r="E192" s="45"/>
      <c r="F192" s="45"/>
      <c r="G192" s="156">
        <f t="shared" si="170"/>
        <v>0</v>
      </c>
      <c r="H192" s="43"/>
      <c r="I192" s="43"/>
      <c r="J192" s="156">
        <f t="shared" si="171"/>
        <v>0</v>
      </c>
      <c r="K192" s="159">
        <f>IF(ISBLANK($B192),0,VLOOKUP($B192,Listen!$A$2:$C$44,2,FALSE))</f>
        <v>0</v>
      </c>
      <c r="L192" s="159">
        <f>IF(ISBLANK($B192),0,VLOOKUP($B192,Listen!$A$2:$C$44,3,FALSE))</f>
        <v>0</v>
      </c>
      <c r="M192" s="48">
        <f t="shared" si="172"/>
        <v>0</v>
      </c>
      <c r="N192" s="48">
        <f t="shared" si="196"/>
        <v>0</v>
      </c>
      <c r="O192" s="48">
        <f t="shared" si="197"/>
        <v>0</v>
      </c>
      <c r="P192" s="48">
        <f t="shared" ref="P192" si="243">O192</f>
        <v>0</v>
      </c>
      <c r="Q192" s="48">
        <f t="shared" si="232"/>
        <v>0</v>
      </c>
      <c r="R192" s="48">
        <f t="shared" si="174"/>
        <v>0</v>
      </c>
      <c r="S192" s="48">
        <f t="shared" si="175"/>
        <v>0</v>
      </c>
      <c r="T192" s="162">
        <f t="shared" ca="1" si="213"/>
        <v>0</v>
      </c>
      <c r="U192" s="162">
        <f ca="1">IF(C192=A_Stammdaten!$B$9,$J192-$V192,OFFSET(V192,0,A_Stammdaten!$B$9-2017)-$V192)</f>
        <v>0</v>
      </c>
      <c r="V192" s="162">
        <f ca="1">IFERROR(OFFSET(V192,0,A_Stammdaten!$B$9-2016),0)</f>
        <v>0</v>
      </c>
      <c r="W192" s="162">
        <f t="shared" si="216"/>
        <v>0</v>
      </c>
      <c r="X192" s="162">
        <f t="shared" si="176"/>
        <v>0</v>
      </c>
      <c r="Y192" s="162">
        <f t="shared" si="177"/>
        <v>0</v>
      </c>
      <c r="Z192" s="162">
        <f t="shared" si="178"/>
        <v>0</v>
      </c>
      <c r="AA192" s="162">
        <f t="shared" si="179"/>
        <v>0</v>
      </c>
      <c r="AB192" s="162">
        <f t="shared" si="180"/>
        <v>0</v>
      </c>
      <c r="AC192" s="162">
        <f t="shared" si="181"/>
        <v>0</v>
      </c>
    </row>
    <row r="193" spans="1:30" x14ac:dyDescent="0.25">
      <c r="A193" s="145"/>
      <c r="B193" s="43"/>
      <c r="C193" s="135"/>
      <c r="D193" s="45"/>
      <c r="E193" s="45"/>
      <c r="F193" s="45"/>
      <c r="G193" s="156">
        <f t="shared" si="170"/>
        <v>0</v>
      </c>
      <c r="H193" s="43"/>
      <c r="I193" s="43"/>
      <c r="J193" s="156">
        <f t="shared" si="171"/>
        <v>0</v>
      </c>
      <c r="K193" s="159">
        <f>IF(ISBLANK($B193),0,VLOOKUP($B193,Listen!$A$2:$C$44,2,FALSE))</f>
        <v>0</v>
      </c>
      <c r="L193" s="159">
        <f>IF(ISBLANK($B193),0,VLOOKUP($B193,Listen!$A$2:$C$44,3,FALSE))</f>
        <v>0</v>
      </c>
      <c r="M193" s="48">
        <f t="shared" si="172"/>
        <v>0</v>
      </c>
      <c r="N193" s="48">
        <f t="shared" si="196"/>
        <v>0</v>
      </c>
      <c r="O193" s="48">
        <f t="shared" si="197"/>
        <v>0</v>
      </c>
      <c r="P193" s="48">
        <f t="shared" ref="P193" si="244">O193</f>
        <v>0</v>
      </c>
      <c r="Q193" s="48">
        <f t="shared" si="232"/>
        <v>0</v>
      </c>
      <c r="R193" s="48">
        <f t="shared" si="174"/>
        <v>0</v>
      </c>
      <c r="S193" s="48">
        <f t="shared" si="175"/>
        <v>0</v>
      </c>
      <c r="T193" s="162">
        <f t="shared" ca="1" si="213"/>
        <v>0</v>
      </c>
      <c r="U193" s="162">
        <f ca="1">IF(C193=A_Stammdaten!$B$9,$J193-$V193,OFFSET(V193,0,A_Stammdaten!$B$9-2017)-$V193)</f>
        <v>0</v>
      </c>
      <c r="V193" s="162">
        <f ca="1">IFERROR(OFFSET(V193,0,A_Stammdaten!$B$9-2016),0)</f>
        <v>0</v>
      </c>
      <c r="W193" s="162">
        <f t="shared" si="216"/>
        <v>0</v>
      </c>
      <c r="X193" s="162">
        <f t="shared" si="176"/>
        <v>0</v>
      </c>
      <c r="Y193" s="162">
        <f t="shared" si="177"/>
        <v>0</v>
      </c>
      <c r="Z193" s="162">
        <f t="shared" si="178"/>
        <v>0</v>
      </c>
      <c r="AA193" s="162">
        <f t="shared" si="179"/>
        <v>0</v>
      </c>
      <c r="AB193" s="162">
        <f t="shared" si="180"/>
        <v>0</v>
      </c>
      <c r="AC193" s="162">
        <f t="shared" si="181"/>
        <v>0</v>
      </c>
    </row>
    <row r="194" spans="1:30" x14ac:dyDescent="0.25">
      <c r="A194" s="145"/>
      <c r="B194" s="43"/>
      <c r="C194" s="135"/>
      <c r="D194" s="45"/>
      <c r="E194" s="45"/>
      <c r="F194" s="45"/>
      <c r="G194" s="156">
        <f t="shared" si="170"/>
        <v>0</v>
      </c>
      <c r="H194" s="43"/>
      <c r="I194" s="43"/>
      <c r="J194" s="156">
        <f t="shared" si="171"/>
        <v>0</v>
      </c>
      <c r="K194" s="159">
        <f>IF(ISBLANK($B194),0,VLOOKUP($B194,Listen!$A$2:$C$44,2,FALSE))</f>
        <v>0</v>
      </c>
      <c r="L194" s="159">
        <f>IF(ISBLANK($B194),0,VLOOKUP($B194,Listen!$A$2:$C$44,3,FALSE))</f>
        <v>0</v>
      </c>
      <c r="M194" s="48">
        <f t="shared" si="172"/>
        <v>0</v>
      </c>
      <c r="N194" s="48">
        <f t="shared" si="196"/>
        <v>0</v>
      </c>
      <c r="O194" s="48">
        <f t="shared" si="197"/>
        <v>0</v>
      </c>
      <c r="P194" s="48">
        <f t="shared" ref="P194" si="245">O194</f>
        <v>0</v>
      </c>
      <c r="Q194" s="48">
        <f t="shared" si="232"/>
        <v>0</v>
      </c>
      <c r="R194" s="48">
        <f t="shared" si="174"/>
        <v>0</v>
      </c>
      <c r="S194" s="48">
        <f t="shared" si="175"/>
        <v>0</v>
      </c>
      <c r="T194" s="162">
        <f t="shared" ca="1" si="213"/>
        <v>0</v>
      </c>
      <c r="U194" s="162">
        <f ca="1">IF(C194=A_Stammdaten!$B$9,$J194-$V194,OFFSET(V194,0,A_Stammdaten!$B$9-2017)-$V194)</f>
        <v>0</v>
      </c>
      <c r="V194" s="162">
        <f ca="1">IFERROR(OFFSET(V194,0,A_Stammdaten!$B$9-2016),0)</f>
        <v>0</v>
      </c>
      <c r="W194" s="162">
        <f t="shared" si="216"/>
        <v>0</v>
      </c>
      <c r="X194" s="162">
        <f t="shared" si="176"/>
        <v>0</v>
      </c>
      <c r="Y194" s="162">
        <f t="shared" si="177"/>
        <v>0</v>
      </c>
      <c r="Z194" s="162">
        <f t="shared" si="178"/>
        <v>0</v>
      </c>
      <c r="AA194" s="162">
        <f t="shared" si="179"/>
        <v>0</v>
      </c>
      <c r="AB194" s="162">
        <f t="shared" si="180"/>
        <v>0</v>
      </c>
      <c r="AC194" s="162">
        <f t="shared" si="181"/>
        <v>0</v>
      </c>
    </row>
    <row r="195" spans="1:30" x14ac:dyDescent="0.25">
      <c r="A195" s="145"/>
      <c r="B195" s="43"/>
      <c r="C195" s="135"/>
      <c r="D195" s="45"/>
      <c r="E195" s="45"/>
      <c r="F195" s="45"/>
      <c r="G195" s="156">
        <f t="shared" si="170"/>
        <v>0</v>
      </c>
      <c r="H195" s="43"/>
      <c r="I195" s="43"/>
      <c r="J195" s="156">
        <f t="shared" si="171"/>
        <v>0</v>
      </c>
      <c r="K195" s="159">
        <f>IF(ISBLANK($B195),0,VLOOKUP($B195,Listen!$A$2:$C$44,2,FALSE))</f>
        <v>0</v>
      </c>
      <c r="L195" s="159">
        <f>IF(ISBLANK($B195),0,VLOOKUP($B195,Listen!$A$2:$C$44,3,FALSE))</f>
        <v>0</v>
      </c>
      <c r="M195" s="48">
        <f t="shared" si="172"/>
        <v>0</v>
      </c>
      <c r="N195" s="48">
        <f t="shared" si="196"/>
        <v>0</v>
      </c>
      <c r="O195" s="48">
        <f t="shared" si="197"/>
        <v>0</v>
      </c>
      <c r="P195" s="48">
        <f t="shared" ref="P195" si="246">O195</f>
        <v>0</v>
      </c>
      <c r="Q195" s="48">
        <f t="shared" si="232"/>
        <v>0</v>
      </c>
      <c r="R195" s="48">
        <f t="shared" si="174"/>
        <v>0</v>
      </c>
      <c r="S195" s="48">
        <f t="shared" si="175"/>
        <v>0</v>
      </c>
      <c r="T195" s="162">
        <f t="shared" ca="1" si="213"/>
        <v>0</v>
      </c>
      <c r="U195" s="162">
        <f ca="1">IF(C195=A_Stammdaten!$B$9,$J195-$V195,OFFSET(V195,0,A_Stammdaten!$B$9-2017)-$V195)</f>
        <v>0</v>
      </c>
      <c r="V195" s="162">
        <f ca="1">IFERROR(OFFSET(V195,0,A_Stammdaten!$B$9-2016),0)</f>
        <v>0</v>
      </c>
      <c r="W195" s="162">
        <f t="shared" si="216"/>
        <v>0</v>
      </c>
      <c r="X195" s="162">
        <f t="shared" si="176"/>
        <v>0</v>
      </c>
      <c r="Y195" s="162">
        <f t="shared" si="177"/>
        <v>0</v>
      </c>
      <c r="Z195" s="162">
        <f t="shared" si="178"/>
        <v>0</v>
      </c>
      <c r="AA195" s="162">
        <f t="shared" si="179"/>
        <v>0</v>
      </c>
      <c r="AB195" s="162">
        <f t="shared" si="180"/>
        <v>0</v>
      </c>
      <c r="AC195" s="162">
        <f t="shared" si="181"/>
        <v>0</v>
      </c>
    </row>
    <row r="196" spans="1:30" x14ac:dyDescent="0.25">
      <c r="A196" s="145"/>
      <c r="B196" s="43"/>
      <c r="C196" s="135"/>
      <c r="D196" s="45"/>
      <c r="E196" s="45"/>
      <c r="F196" s="45"/>
      <c r="G196" s="156">
        <f t="shared" si="170"/>
        <v>0</v>
      </c>
      <c r="H196" s="43"/>
      <c r="I196" s="43"/>
      <c r="J196" s="156">
        <f t="shared" si="171"/>
        <v>0</v>
      </c>
      <c r="K196" s="159">
        <f>IF(ISBLANK($B196),0,VLOOKUP($B196,Listen!$A$2:$C$44,2,FALSE))</f>
        <v>0</v>
      </c>
      <c r="L196" s="159">
        <f>IF(ISBLANK($B196),0,VLOOKUP($B196,Listen!$A$2:$C$44,3,FALSE))</f>
        <v>0</v>
      </c>
      <c r="M196" s="48">
        <f t="shared" si="172"/>
        <v>0</v>
      </c>
      <c r="N196" s="48">
        <f t="shared" si="196"/>
        <v>0</v>
      </c>
      <c r="O196" s="48">
        <f t="shared" si="197"/>
        <v>0</v>
      </c>
      <c r="P196" s="48">
        <f t="shared" ref="P196" si="247">O196</f>
        <v>0</v>
      </c>
      <c r="Q196" s="48">
        <f t="shared" si="232"/>
        <v>0</v>
      </c>
      <c r="R196" s="48">
        <f t="shared" si="174"/>
        <v>0</v>
      </c>
      <c r="S196" s="48">
        <f t="shared" si="175"/>
        <v>0</v>
      </c>
      <c r="T196" s="162">
        <f t="shared" ca="1" si="213"/>
        <v>0</v>
      </c>
      <c r="U196" s="162">
        <f ca="1">IF(C196=A_Stammdaten!$B$9,$J196-$V196,OFFSET(V196,0,A_Stammdaten!$B$9-2017)-$V196)</f>
        <v>0</v>
      </c>
      <c r="V196" s="162">
        <f ca="1">IFERROR(OFFSET(V196,0,A_Stammdaten!$B$9-2016),0)</f>
        <v>0</v>
      </c>
      <c r="W196" s="162">
        <f t="shared" si="216"/>
        <v>0</v>
      </c>
      <c r="X196" s="162">
        <f t="shared" si="176"/>
        <v>0</v>
      </c>
      <c r="Y196" s="162">
        <f t="shared" si="177"/>
        <v>0</v>
      </c>
      <c r="Z196" s="162">
        <f t="shared" si="178"/>
        <v>0</v>
      </c>
      <c r="AA196" s="162">
        <f t="shared" si="179"/>
        <v>0</v>
      </c>
      <c r="AB196" s="162">
        <f t="shared" si="180"/>
        <v>0</v>
      </c>
      <c r="AC196" s="162">
        <f t="shared" si="181"/>
        <v>0</v>
      </c>
    </row>
    <row r="197" spans="1:30" x14ac:dyDescent="0.25">
      <c r="A197" s="145"/>
      <c r="B197" s="43"/>
      <c r="C197" s="135"/>
      <c r="D197" s="45"/>
      <c r="E197" s="45"/>
      <c r="F197" s="45"/>
      <c r="G197" s="156">
        <f t="shared" si="170"/>
        <v>0</v>
      </c>
      <c r="H197" s="43"/>
      <c r="I197" s="43"/>
      <c r="J197" s="156">
        <f t="shared" si="171"/>
        <v>0</v>
      </c>
      <c r="K197" s="159">
        <f>IF(ISBLANK($B197),0,VLOOKUP($B197,Listen!$A$2:$C$44,2,FALSE))</f>
        <v>0</v>
      </c>
      <c r="L197" s="159">
        <f>IF(ISBLANK($B197),0,VLOOKUP($B197,Listen!$A$2:$C$44,3,FALSE))</f>
        <v>0</v>
      </c>
      <c r="M197" s="48">
        <f t="shared" si="172"/>
        <v>0</v>
      </c>
      <c r="N197" s="48">
        <f t="shared" si="196"/>
        <v>0</v>
      </c>
      <c r="O197" s="48">
        <f t="shared" si="197"/>
        <v>0</v>
      </c>
      <c r="P197" s="48">
        <f t="shared" ref="P197:Q204" si="248">O197</f>
        <v>0</v>
      </c>
      <c r="Q197" s="48">
        <f t="shared" si="248"/>
        <v>0</v>
      </c>
      <c r="R197" s="48">
        <f t="shared" si="174"/>
        <v>0</v>
      </c>
      <c r="S197" s="48">
        <f t="shared" si="175"/>
        <v>0</v>
      </c>
      <c r="T197" s="162">
        <f t="shared" ca="1" si="213"/>
        <v>0</v>
      </c>
      <c r="U197" s="162">
        <f ca="1">IF(C197=A_Stammdaten!$B$9,$J197-$V197,OFFSET(V197,0,A_Stammdaten!$B$9-2017)-$V197)</f>
        <v>0</v>
      </c>
      <c r="V197" s="162">
        <f ca="1">IFERROR(OFFSET(V197,0,A_Stammdaten!$B$9-2016),0)</f>
        <v>0</v>
      </c>
      <c r="W197" s="162">
        <f t="shared" ref="W197:W204" si="249">IF(OR($C197=0,$J197=0),0,IF($C197&lt;=VALUE(W$4),$J197-$J197/M197*(VALUE(W$4)-$C197+1),0))</f>
        <v>0</v>
      </c>
      <c r="X197" s="162">
        <f t="shared" si="176"/>
        <v>0</v>
      </c>
      <c r="Y197" s="162">
        <f t="shared" si="177"/>
        <v>0</v>
      </c>
      <c r="Z197" s="162">
        <f t="shared" si="178"/>
        <v>0</v>
      </c>
      <c r="AA197" s="162">
        <f t="shared" si="179"/>
        <v>0</v>
      </c>
      <c r="AB197" s="162">
        <f t="shared" si="180"/>
        <v>0</v>
      </c>
      <c r="AC197" s="162">
        <f t="shared" si="181"/>
        <v>0</v>
      </c>
    </row>
    <row r="198" spans="1:30" x14ac:dyDescent="0.25">
      <c r="A198" s="145"/>
      <c r="B198" s="43"/>
      <c r="C198" s="135"/>
      <c r="D198" s="45"/>
      <c r="E198" s="45"/>
      <c r="F198" s="45"/>
      <c r="G198" s="156">
        <f t="shared" ref="G198:G204" si="250">D198+E198-F198</f>
        <v>0</v>
      </c>
      <c r="H198" s="43"/>
      <c r="I198" s="43"/>
      <c r="J198" s="156">
        <f t="shared" ref="J198:J204" si="251">G198-H198</f>
        <v>0</v>
      </c>
      <c r="K198" s="159">
        <f>IF(ISBLANK($B198),0,VLOOKUP($B198,Listen!$A$2:$C$44,2,FALSE))</f>
        <v>0</v>
      </c>
      <c r="L198" s="159">
        <f>IF(ISBLANK($B198),0,VLOOKUP($B198,Listen!$A$2:$C$44,3,FALSE))</f>
        <v>0</v>
      </c>
      <c r="M198" s="48">
        <f t="shared" ref="M198:M204" si="252">$K198</f>
        <v>0</v>
      </c>
      <c r="N198" s="48">
        <f t="shared" si="196"/>
        <v>0</v>
      </c>
      <c r="O198" s="48">
        <f t="shared" si="197"/>
        <v>0</v>
      </c>
      <c r="P198" s="48">
        <f t="shared" ref="P198" si="253">O198</f>
        <v>0</v>
      </c>
      <c r="Q198" s="48">
        <f t="shared" si="248"/>
        <v>0</v>
      </c>
      <c r="R198" s="48">
        <f t="shared" ref="R198:R204" si="254">Q198</f>
        <v>0</v>
      </c>
      <c r="S198" s="48">
        <f t="shared" ref="S198:S204" si="255">R198</f>
        <v>0</v>
      </c>
      <c r="T198" s="162">
        <f t="shared" ca="1" si="213"/>
        <v>0</v>
      </c>
      <c r="U198" s="162">
        <f ca="1">IF(C198=A_Stammdaten!$B$9,$J198-$V198,OFFSET(V198,0,A_Stammdaten!$B$9-2017)-$V198)</f>
        <v>0</v>
      </c>
      <c r="V198" s="162">
        <f ca="1">IFERROR(OFFSET(V198,0,A_Stammdaten!$B$9-2016),0)</f>
        <v>0</v>
      </c>
      <c r="W198" s="162">
        <f t="shared" si="249"/>
        <v>0</v>
      </c>
      <c r="X198" s="162">
        <f t="shared" ref="X198:X204" si="256">IF(OR($C198=0,$J198=0,N198-(VALUE(X$4)-$C198)=0),0,
IF($C198&lt;VALUE(X$4),W198-W198/(N198-(VALUE(X$4)-$C198)),
IF($C198=VALUE(X$4),$J198-$J198/N198,0)))</f>
        <v>0</v>
      </c>
      <c r="Y198" s="162">
        <f t="shared" ref="Y198:Y204" si="257">IF(OR($C198=0,$J198=0,O198-(VALUE(Y$4)-$C198)=0),0,
IF($C198&lt;VALUE(Y$4),X198-X198/(O198-(VALUE(Y$4)-$C198)),
IF($C198=VALUE(Y$4),$J198-$J198/O198,0)))</f>
        <v>0</v>
      </c>
      <c r="Z198" s="162">
        <f t="shared" ref="Z198:Z204" si="258">IF(OR($C198=0,$J198=0,P198-(VALUE(Z$4)-$C198)=0),0,
IF($C198&lt;VALUE(Z$4),Y198-Y198/(P198-(VALUE(Z$4)-$C198)),
IF($C198=VALUE(Z$4),$J198-$J198/P198,0)))</f>
        <v>0</v>
      </c>
      <c r="AA198" s="162">
        <f t="shared" ref="AA198:AA204" si="259">IF(OR($C198=0,$J198=0,Q198-(VALUE(AA$4)-$C198)=0),0,
IF($C198&lt;VALUE(AA$4),Z198-Z198/(Q198-(VALUE(AA$4)-$C198)),
IF($C198=VALUE(AA$4),$J198-$J198/Q198,0)))</f>
        <v>0</v>
      </c>
      <c r="AB198" s="162">
        <f t="shared" ref="AB198:AB204" si="260">IF(OR($C198=0,$J198=0,R198-(VALUE(AB$4)-$C198)=0),0,
IF($C198&lt;VALUE(AB$4),AA198-AA198/(R198-(VALUE(AB$4)-$C198)),
IF($C198=VALUE(AB$4),$J198-$J198/R198,0)))</f>
        <v>0</v>
      </c>
      <c r="AC198" s="162">
        <f t="shared" ref="AC198:AC204" si="261">IF(OR($C198=0,$J198=0,S198-(VALUE(AC$4)-$C198)=0),0,
IF($C198&lt;VALUE(AC$4),AB198-AB198/(S198-(VALUE(AC$4)-$C198)),
IF($C198=VALUE(AC$4),$J198-$J198/S198,0)))</f>
        <v>0</v>
      </c>
    </row>
    <row r="199" spans="1:30" x14ac:dyDescent="0.25">
      <c r="A199" s="145"/>
      <c r="B199" s="43"/>
      <c r="C199" s="135"/>
      <c r="D199" s="45"/>
      <c r="E199" s="45"/>
      <c r="F199" s="45"/>
      <c r="G199" s="156">
        <f t="shared" si="250"/>
        <v>0</v>
      </c>
      <c r="H199" s="43"/>
      <c r="I199" s="43"/>
      <c r="J199" s="156">
        <f t="shared" si="251"/>
        <v>0</v>
      </c>
      <c r="K199" s="159">
        <f>IF(ISBLANK($B199),0,VLOOKUP($B199,Listen!$A$2:$C$44,2,FALSE))</f>
        <v>0</v>
      </c>
      <c r="L199" s="159">
        <f>IF(ISBLANK($B199),0,VLOOKUP($B199,Listen!$A$2:$C$44,3,FALSE))</f>
        <v>0</v>
      </c>
      <c r="M199" s="48">
        <f t="shared" si="252"/>
        <v>0</v>
      </c>
      <c r="N199" s="48">
        <f t="shared" si="196"/>
        <v>0</v>
      </c>
      <c r="O199" s="48">
        <f t="shared" si="197"/>
        <v>0</v>
      </c>
      <c r="P199" s="48">
        <f t="shared" ref="P199" si="262">O199</f>
        <v>0</v>
      </c>
      <c r="Q199" s="48">
        <f t="shared" si="248"/>
        <v>0</v>
      </c>
      <c r="R199" s="48">
        <f t="shared" si="254"/>
        <v>0</v>
      </c>
      <c r="S199" s="48">
        <f t="shared" si="255"/>
        <v>0</v>
      </c>
      <c r="T199" s="162">
        <f t="shared" ca="1" si="213"/>
        <v>0</v>
      </c>
      <c r="U199" s="162">
        <f ca="1">IF(C199=A_Stammdaten!$B$9,$J199-$V199,OFFSET(V199,0,A_Stammdaten!$B$9-2017)-$V199)</f>
        <v>0</v>
      </c>
      <c r="V199" s="162">
        <f ca="1">IFERROR(OFFSET(V199,0,A_Stammdaten!$B$9-2016),0)</f>
        <v>0</v>
      </c>
      <c r="W199" s="162">
        <f t="shared" si="249"/>
        <v>0</v>
      </c>
      <c r="X199" s="162">
        <f t="shared" si="256"/>
        <v>0</v>
      </c>
      <c r="Y199" s="162">
        <f t="shared" si="257"/>
        <v>0</v>
      </c>
      <c r="Z199" s="162">
        <f t="shared" si="258"/>
        <v>0</v>
      </c>
      <c r="AA199" s="162">
        <f t="shared" si="259"/>
        <v>0</v>
      </c>
      <c r="AB199" s="162">
        <f t="shared" si="260"/>
        <v>0</v>
      </c>
      <c r="AC199" s="162">
        <f t="shared" si="261"/>
        <v>0</v>
      </c>
    </row>
    <row r="200" spans="1:30" x14ac:dyDescent="0.25">
      <c r="A200" s="145"/>
      <c r="B200" s="43"/>
      <c r="C200" s="135"/>
      <c r="D200" s="45"/>
      <c r="E200" s="45"/>
      <c r="F200" s="45"/>
      <c r="G200" s="156">
        <f t="shared" si="250"/>
        <v>0</v>
      </c>
      <c r="H200" s="43"/>
      <c r="I200" s="43"/>
      <c r="J200" s="156">
        <f t="shared" si="251"/>
        <v>0</v>
      </c>
      <c r="K200" s="159">
        <f>IF(ISBLANK($B200),0,VLOOKUP($B200,Listen!$A$2:$C$44,2,FALSE))</f>
        <v>0</v>
      </c>
      <c r="L200" s="159">
        <f>IF(ISBLANK($B200),0,VLOOKUP($B200,Listen!$A$2:$C$44,3,FALSE))</f>
        <v>0</v>
      </c>
      <c r="M200" s="48">
        <f t="shared" si="252"/>
        <v>0</v>
      </c>
      <c r="N200" s="48">
        <f t="shared" si="196"/>
        <v>0</v>
      </c>
      <c r="O200" s="48">
        <f t="shared" si="197"/>
        <v>0</v>
      </c>
      <c r="P200" s="48">
        <f t="shared" ref="P200" si="263">O200</f>
        <v>0</v>
      </c>
      <c r="Q200" s="48">
        <f t="shared" si="248"/>
        <v>0</v>
      </c>
      <c r="R200" s="48">
        <f t="shared" si="254"/>
        <v>0</v>
      </c>
      <c r="S200" s="48">
        <f t="shared" si="255"/>
        <v>0</v>
      </c>
      <c r="T200" s="162">
        <f t="shared" ca="1" si="213"/>
        <v>0</v>
      </c>
      <c r="U200" s="162">
        <f ca="1">IF(C200=A_Stammdaten!$B$9,$J200-$V200,OFFSET(V200,0,A_Stammdaten!$B$9-2017)-$V200)</f>
        <v>0</v>
      </c>
      <c r="V200" s="162">
        <f ca="1">IFERROR(OFFSET(V200,0,A_Stammdaten!$B$9-2016),0)</f>
        <v>0</v>
      </c>
      <c r="W200" s="162">
        <f t="shared" si="249"/>
        <v>0</v>
      </c>
      <c r="X200" s="162">
        <f t="shared" si="256"/>
        <v>0</v>
      </c>
      <c r="Y200" s="162">
        <f t="shared" si="257"/>
        <v>0</v>
      </c>
      <c r="Z200" s="162">
        <f t="shared" si="258"/>
        <v>0</v>
      </c>
      <c r="AA200" s="162">
        <f t="shared" si="259"/>
        <v>0</v>
      </c>
      <c r="AB200" s="162">
        <f t="shared" si="260"/>
        <v>0</v>
      </c>
      <c r="AC200" s="162">
        <f t="shared" si="261"/>
        <v>0</v>
      </c>
    </row>
    <row r="201" spans="1:30" x14ac:dyDescent="0.25">
      <c r="A201" s="145"/>
      <c r="B201" s="43"/>
      <c r="C201" s="135"/>
      <c r="D201" s="45"/>
      <c r="E201" s="45"/>
      <c r="F201" s="45"/>
      <c r="G201" s="156">
        <f t="shared" si="250"/>
        <v>0</v>
      </c>
      <c r="H201" s="43"/>
      <c r="I201" s="43"/>
      <c r="J201" s="156">
        <f t="shared" si="251"/>
        <v>0</v>
      </c>
      <c r="K201" s="159">
        <f>IF(ISBLANK($B201),0,VLOOKUP($B201,Listen!$A$2:$C$44,2,FALSE))</f>
        <v>0</v>
      </c>
      <c r="L201" s="159">
        <f>IF(ISBLANK($B201),0,VLOOKUP($B201,Listen!$A$2:$C$44,3,FALSE))</f>
        <v>0</v>
      </c>
      <c r="M201" s="48">
        <f t="shared" si="252"/>
        <v>0</v>
      </c>
      <c r="N201" s="48">
        <f t="shared" si="196"/>
        <v>0</v>
      </c>
      <c r="O201" s="48">
        <f t="shared" si="197"/>
        <v>0</v>
      </c>
      <c r="P201" s="48">
        <f t="shared" ref="P201" si="264">O201</f>
        <v>0</v>
      </c>
      <c r="Q201" s="48">
        <f t="shared" si="248"/>
        <v>0</v>
      </c>
      <c r="R201" s="48">
        <f t="shared" si="254"/>
        <v>0</v>
      </c>
      <c r="S201" s="48">
        <f t="shared" si="255"/>
        <v>0</v>
      </c>
      <c r="T201" s="162">
        <f t="shared" ca="1" si="213"/>
        <v>0</v>
      </c>
      <c r="U201" s="162">
        <f ca="1">IF(C201=A_Stammdaten!$B$9,$J201-$V201,OFFSET(V201,0,A_Stammdaten!$B$9-2017)-$V201)</f>
        <v>0</v>
      </c>
      <c r="V201" s="162">
        <f ca="1">IFERROR(OFFSET(V201,0,A_Stammdaten!$B$9-2016),0)</f>
        <v>0</v>
      </c>
      <c r="W201" s="162">
        <f t="shared" si="249"/>
        <v>0</v>
      </c>
      <c r="X201" s="162">
        <f t="shared" si="256"/>
        <v>0</v>
      </c>
      <c r="Y201" s="162">
        <f t="shared" si="257"/>
        <v>0</v>
      </c>
      <c r="Z201" s="162">
        <f t="shared" si="258"/>
        <v>0</v>
      </c>
      <c r="AA201" s="162">
        <f t="shared" si="259"/>
        <v>0</v>
      </c>
      <c r="AB201" s="162">
        <f t="shared" si="260"/>
        <v>0</v>
      </c>
      <c r="AC201" s="162">
        <f t="shared" si="261"/>
        <v>0</v>
      </c>
    </row>
    <row r="202" spans="1:30" x14ac:dyDescent="0.25">
      <c r="A202" s="145"/>
      <c r="B202" s="43"/>
      <c r="C202" s="135"/>
      <c r="D202" s="45"/>
      <c r="E202" s="45"/>
      <c r="F202" s="45"/>
      <c r="G202" s="156">
        <f t="shared" si="250"/>
        <v>0</v>
      </c>
      <c r="H202" s="43"/>
      <c r="I202" s="43"/>
      <c r="J202" s="156">
        <f t="shared" si="251"/>
        <v>0</v>
      </c>
      <c r="K202" s="159">
        <f>IF(ISBLANK($B202),0,VLOOKUP($B202,Listen!$A$2:$C$44,2,FALSE))</f>
        <v>0</v>
      </c>
      <c r="L202" s="159">
        <f>IF(ISBLANK($B202),0,VLOOKUP($B202,Listen!$A$2:$C$44,3,FALSE))</f>
        <v>0</v>
      </c>
      <c r="M202" s="48">
        <f t="shared" si="252"/>
        <v>0</v>
      </c>
      <c r="N202" s="48">
        <f t="shared" si="196"/>
        <v>0</v>
      </c>
      <c r="O202" s="48">
        <f t="shared" si="197"/>
        <v>0</v>
      </c>
      <c r="P202" s="48">
        <f t="shared" ref="P202" si="265">O202</f>
        <v>0</v>
      </c>
      <c r="Q202" s="48">
        <f t="shared" si="248"/>
        <v>0</v>
      </c>
      <c r="R202" s="48">
        <f t="shared" si="254"/>
        <v>0</v>
      </c>
      <c r="S202" s="48">
        <f t="shared" si="255"/>
        <v>0</v>
      </c>
      <c r="T202" s="162">
        <f t="shared" ca="1" si="213"/>
        <v>0</v>
      </c>
      <c r="U202" s="162">
        <f ca="1">IF(C202=A_Stammdaten!$B$9,$J202-$V202,OFFSET(V202,0,A_Stammdaten!$B$9-2017)-$V202)</f>
        <v>0</v>
      </c>
      <c r="V202" s="162">
        <f ca="1">IFERROR(OFFSET(V202,0,A_Stammdaten!$B$9-2016),0)</f>
        <v>0</v>
      </c>
      <c r="W202" s="162">
        <f t="shared" si="249"/>
        <v>0</v>
      </c>
      <c r="X202" s="162">
        <f t="shared" si="256"/>
        <v>0</v>
      </c>
      <c r="Y202" s="162">
        <f t="shared" si="257"/>
        <v>0</v>
      </c>
      <c r="Z202" s="162">
        <f t="shared" si="258"/>
        <v>0</v>
      </c>
      <c r="AA202" s="162">
        <f t="shared" si="259"/>
        <v>0</v>
      </c>
      <c r="AB202" s="162">
        <f t="shared" si="260"/>
        <v>0</v>
      </c>
      <c r="AC202" s="162">
        <f t="shared" si="261"/>
        <v>0</v>
      </c>
    </row>
    <row r="203" spans="1:30" x14ac:dyDescent="0.25">
      <c r="A203" s="148"/>
      <c r="B203" s="149"/>
      <c r="C203" s="150"/>
      <c r="D203" s="151"/>
      <c r="E203" s="151"/>
      <c r="F203" s="151"/>
      <c r="G203" s="158">
        <f>D203+E203-F203</f>
        <v>0</v>
      </c>
      <c r="H203" s="149"/>
      <c r="I203" s="149"/>
      <c r="J203" s="158">
        <f>G203-H203</f>
        <v>0</v>
      </c>
      <c r="K203" s="160">
        <f>IF(ISBLANK($B203),0,VLOOKUP($B203,Listen!$A$2:$C$44,2,FALSE))</f>
        <v>0</v>
      </c>
      <c r="L203" s="160">
        <f>IF(ISBLANK($B203),0,VLOOKUP($B203,Listen!$A$2:$C$44,3,FALSE))</f>
        <v>0</v>
      </c>
      <c r="M203" s="152">
        <f>$K203</f>
        <v>0</v>
      </c>
      <c r="N203" s="152">
        <f t="shared" ref="N203:S203" si="266">M203</f>
        <v>0</v>
      </c>
      <c r="O203" s="152">
        <f t="shared" si="266"/>
        <v>0</v>
      </c>
      <c r="P203" s="152">
        <f t="shared" si="266"/>
        <v>0</v>
      </c>
      <c r="Q203" s="152">
        <f t="shared" si="266"/>
        <v>0</v>
      </c>
      <c r="R203" s="152">
        <f t="shared" si="266"/>
        <v>0</v>
      </c>
      <c r="S203" s="152">
        <f t="shared" si="266"/>
        <v>0</v>
      </c>
      <c r="T203" s="164">
        <f ca="1">V203+U203</f>
        <v>0</v>
      </c>
      <c r="U203" s="164">
        <f ca="1">IF(C203=A_Stammdaten!$B$9,$J203-$V203,OFFSET(V203,0,A_Stammdaten!$B$9-2017)-$V203)</f>
        <v>0</v>
      </c>
      <c r="V203" s="162">
        <f ca="1">IFERROR(OFFSET(V203,0,A_Stammdaten!$B$9-2016),0)</f>
        <v>0</v>
      </c>
      <c r="W203" s="162">
        <f t="shared" si="249"/>
        <v>0</v>
      </c>
      <c r="X203" s="162">
        <f t="shared" si="256"/>
        <v>0</v>
      </c>
      <c r="Y203" s="162">
        <f t="shared" si="257"/>
        <v>0</v>
      </c>
      <c r="Z203" s="162">
        <f t="shared" si="258"/>
        <v>0</v>
      </c>
      <c r="AA203" s="162">
        <f t="shared" si="259"/>
        <v>0</v>
      </c>
      <c r="AB203" s="162">
        <f t="shared" si="260"/>
        <v>0</v>
      </c>
      <c r="AC203" s="162">
        <f t="shared" si="261"/>
        <v>0</v>
      </c>
    </row>
    <row r="204" spans="1:30" ht="15.75" thickBot="1" x14ac:dyDescent="0.3">
      <c r="A204" s="148"/>
      <c r="B204" s="149"/>
      <c r="C204" s="150"/>
      <c r="D204" s="151"/>
      <c r="E204" s="151"/>
      <c r="F204" s="151"/>
      <c r="G204" s="158">
        <f t="shared" si="250"/>
        <v>0</v>
      </c>
      <c r="H204" s="149"/>
      <c r="I204" s="149"/>
      <c r="J204" s="158">
        <f t="shared" si="251"/>
        <v>0</v>
      </c>
      <c r="K204" s="160">
        <f>IF(ISBLANK($B204),0,VLOOKUP($B204,Listen!$A$2:$C$44,2,FALSE))</f>
        <v>0</v>
      </c>
      <c r="L204" s="160">
        <f>IF(ISBLANK($B204),0,VLOOKUP($B204,Listen!$A$2:$C$44,3,FALSE))</f>
        <v>0</v>
      </c>
      <c r="M204" s="152">
        <f t="shared" si="252"/>
        <v>0</v>
      </c>
      <c r="N204" s="152">
        <f t="shared" si="196"/>
        <v>0</v>
      </c>
      <c r="O204" s="152">
        <f t="shared" si="197"/>
        <v>0</v>
      </c>
      <c r="P204" s="152">
        <f t="shared" ref="P204" si="267">O204</f>
        <v>0</v>
      </c>
      <c r="Q204" s="152">
        <f t="shared" si="248"/>
        <v>0</v>
      </c>
      <c r="R204" s="152">
        <f t="shared" si="254"/>
        <v>0</v>
      </c>
      <c r="S204" s="152">
        <f t="shared" si="255"/>
        <v>0</v>
      </c>
      <c r="T204" s="164">
        <f t="shared" ca="1" si="213"/>
        <v>0</v>
      </c>
      <c r="U204" s="164">
        <f ca="1">IF(C204=A_Stammdaten!$B$9,$J204-$V204,OFFSET(V204,0,A_Stammdaten!$B$9-2017)-$V204)</f>
        <v>0</v>
      </c>
      <c r="V204" s="162">
        <f ca="1">IFERROR(OFFSET(V204,0,A_Stammdaten!$B$9-2016),0)</f>
        <v>0</v>
      </c>
      <c r="W204" s="162">
        <f t="shared" si="249"/>
        <v>0</v>
      </c>
      <c r="X204" s="162">
        <f t="shared" si="256"/>
        <v>0</v>
      </c>
      <c r="Y204" s="162">
        <f t="shared" si="257"/>
        <v>0</v>
      </c>
      <c r="Z204" s="162">
        <f t="shared" si="258"/>
        <v>0</v>
      </c>
      <c r="AA204" s="162">
        <f t="shared" si="259"/>
        <v>0</v>
      </c>
      <c r="AB204" s="162">
        <f t="shared" si="260"/>
        <v>0</v>
      </c>
      <c r="AC204" s="162">
        <f t="shared" si="261"/>
        <v>0</v>
      </c>
    </row>
    <row r="205" spans="1:30" ht="15.75" thickBot="1" x14ac:dyDescent="0.3">
      <c r="A205" s="141" t="s">
        <v>229</v>
      </c>
      <c r="B205" s="142"/>
      <c r="C205" s="143"/>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4"/>
    </row>
  </sheetData>
  <conditionalFormatting sqref="C5:C204">
    <cfRule type="cellIs" dxfId="79" priority="1" operator="equal">
      <formula>0</formula>
    </cfRule>
    <cfRule type="cellIs" dxfId="78" priority="2" operator="lessThan">
      <formula>2017</formula>
    </cfRule>
  </conditionalFormatting>
  <dataValidations count="2">
    <dataValidation type="list" allowBlank="1" showInputMessage="1" showErrorMessage="1" sqref="B5:B204">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M5:S204">
      <formula1>$K5</formula1>
      <formula2>$L5</formula2>
    </dataValidation>
  </dataValidations>
  <pageMargins left="0.70866141732283472" right="0.70866141732283472" top="0.74803149606299213" bottom="0.74803149606299213" header="0.31496062992125984" footer="0.31496062992125984"/>
  <pageSetup paperSize="9" scale="37" fitToHeight="0" orientation="landscape" r:id="rId1"/>
  <headerFooter>
    <oddFooter>&amp;C&amp;P</oddFooter>
  </headerFooter>
  <rowBreaks count="5" manualBreakCount="5">
    <brk id="40" max="16383" man="1"/>
    <brk id="80" max="16383" man="1"/>
    <brk id="120" max="16383" man="1"/>
    <brk id="160" max="16383" man="1"/>
    <brk id="200" max="16383" man="1"/>
  </rowBreaks>
  <tableParts count="1">
    <tablePart r:id="rId2"/>
  </tableParts>
  <extLst>
    <ext xmlns:x14="http://schemas.microsoft.com/office/spreadsheetml/2009/9/main" uri="{CCE6A557-97BC-4b89-ADB6-D9C93CAAB3DF}">
      <x14:dataValidations xmlns:xm="http://schemas.microsoft.com/office/excel/2006/main" count="2">
        <x14:dataValidation type="list" showInputMessage="1" showErrorMessage="1">
          <x14:formula1>
            <xm:f>A_Stammdaten!$A$35:$A$134</xm:f>
          </x14:formula1>
          <xm:sqref>A5:A204</xm:sqref>
        </x14:dataValidation>
        <x14:dataValidation type="list" errorStyle="warning" allowBlank="1">
          <x14:formula1>
            <xm:f>Listen!$I$2:$I$8</xm:f>
          </x14:formula1>
          <xm:sqref>C5:C204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CC"/>
    <pageSetUpPr fitToPage="1"/>
  </sheetPr>
  <dimension ref="A1:Q55"/>
  <sheetViews>
    <sheetView showGridLines="0" showZeros="0" zoomScaleNormal="100" zoomScaleSheetLayoutView="100" workbookViewId="0">
      <pane ySplit="4" topLeftCell="A5" activePane="bottomLeft" state="frozen"/>
      <selection pane="bottomLeft" activeCell="K5" sqref="K5"/>
    </sheetView>
  </sheetViews>
  <sheetFormatPr baseColWidth="10" defaultRowHeight="15" x14ac:dyDescent="0.25"/>
  <cols>
    <col min="1" max="1" width="9.7109375" style="1" customWidth="1"/>
    <col min="2" max="2" width="13.7109375" style="137" customWidth="1"/>
    <col min="3" max="3" width="27.7109375" style="1" customWidth="1"/>
    <col min="4" max="9" width="17.7109375" style="1" customWidth="1"/>
    <col min="10" max="16" width="12.7109375" style="1" customWidth="1"/>
    <col min="17" max="16384" width="11.42578125" style="1"/>
  </cols>
  <sheetData>
    <row r="1" spans="1:16" ht="24.95" customHeight="1" x14ac:dyDescent="0.25">
      <c r="A1" s="5" t="s">
        <v>188</v>
      </c>
      <c r="D1" s="2"/>
      <c r="E1" s="2"/>
      <c r="F1" s="2"/>
      <c r="G1" s="2"/>
    </row>
    <row r="2" spans="1:16" ht="20.100000000000001" customHeight="1" x14ac:dyDescent="0.25">
      <c r="A2" s="67" t="str">
        <f>ROMAN(COLUMN())</f>
        <v>I</v>
      </c>
      <c r="B2" s="67" t="str">
        <f t="shared" ref="B2:P2" si="0">ROMAN(COLUMN())</f>
        <v>II</v>
      </c>
      <c r="C2" s="67" t="str">
        <f t="shared" si="0"/>
        <v>III</v>
      </c>
      <c r="D2" s="67" t="str">
        <f t="shared" si="0"/>
        <v>IV</v>
      </c>
      <c r="E2" s="67" t="str">
        <f t="shared" si="0"/>
        <v>V</v>
      </c>
      <c r="F2" s="67" t="str">
        <f t="shared" si="0"/>
        <v>VI</v>
      </c>
      <c r="G2" s="67" t="str">
        <f t="shared" si="0"/>
        <v>VII</v>
      </c>
      <c r="H2" s="67" t="str">
        <f t="shared" si="0"/>
        <v>VIII</v>
      </c>
      <c r="I2" s="67" t="str">
        <f t="shared" si="0"/>
        <v>IX</v>
      </c>
      <c r="J2" s="67" t="str">
        <f t="shared" si="0"/>
        <v>X</v>
      </c>
      <c r="K2" s="67" t="str">
        <f t="shared" si="0"/>
        <v>XI</v>
      </c>
      <c r="L2" s="67" t="str">
        <f t="shared" si="0"/>
        <v>XII</v>
      </c>
      <c r="M2" s="67" t="str">
        <f t="shared" si="0"/>
        <v>XIII</v>
      </c>
      <c r="N2" s="67" t="str">
        <f t="shared" si="0"/>
        <v>XIV</v>
      </c>
      <c r="O2" s="67" t="str">
        <f t="shared" si="0"/>
        <v>XV</v>
      </c>
      <c r="P2" s="67" t="str">
        <f t="shared" si="0"/>
        <v>XVI</v>
      </c>
    </row>
    <row r="3" spans="1:16" s="4" customFormat="1" ht="39.950000000000003" customHeight="1" x14ac:dyDescent="0.3">
      <c r="A3" s="34"/>
      <c r="B3" s="138"/>
      <c r="C3" s="35" t="s">
        <v>155</v>
      </c>
      <c r="D3" s="35"/>
      <c r="E3" s="35"/>
      <c r="F3" s="35"/>
      <c r="G3" s="35"/>
      <c r="H3" s="210" t="s">
        <v>45</v>
      </c>
      <c r="I3" s="211"/>
      <c r="J3" s="36" t="s">
        <v>42</v>
      </c>
      <c r="K3" s="32"/>
      <c r="L3" s="32"/>
      <c r="M3" s="32"/>
      <c r="N3" s="32"/>
      <c r="O3" s="32"/>
      <c r="P3" s="33"/>
    </row>
    <row r="4" spans="1:16" ht="54.95" customHeight="1" x14ac:dyDescent="0.25">
      <c r="A4" s="153" t="s">
        <v>65</v>
      </c>
      <c r="B4" s="170" t="s">
        <v>25</v>
      </c>
      <c r="C4" s="170" t="s">
        <v>101</v>
      </c>
      <c r="D4" s="147" t="s">
        <v>248</v>
      </c>
      <c r="E4" s="147" t="s">
        <v>10</v>
      </c>
      <c r="F4" s="147" t="s">
        <v>4</v>
      </c>
      <c r="G4" s="147" t="s">
        <v>247</v>
      </c>
      <c r="H4" s="147" t="s">
        <v>221</v>
      </c>
      <c r="I4" s="147" t="s">
        <v>223</v>
      </c>
      <c r="J4" s="147" t="s">
        <v>230</v>
      </c>
      <c r="K4" s="147" t="s">
        <v>231</v>
      </c>
      <c r="L4" s="147" t="s">
        <v>232</v>
      </c>
      <c r="M4" s="147" t="s">
        <v>233</v>
      </c>
      <c r="N4" s="147" t="s">
        <v>234</v>
      </c>
      <c r="O4" s="147" t="s">
        <v>235</v>
      </c>
      <c r="P4" s="161" t="s">
        <v>236</v>
      </c>
    </row>
    <row r="5" spans="1:16" x14ac:dyDescent="0.25">
      <c r="A5" s="169"/>
      <c r="B5" s="139"/>
      <c r="C5" s="44"/>
      <c r="D5" s="45"/>
      <c r="E5" s="45"/>
      <c r="F5" s="45"/>
      <c r="G5" s="171">
        <f t="shared" ref="G5:G36" si="1">SUM(D5:E5)-F5</f>
        <v>0</v>
      </c>
      <c r="H5" s="162">
        <f ca="1">I5+IF(OR(B5=0,A_Stammdaten!$B$9&lt;B5),0,G5*1/20)</f>
        <v>0</v>
      </c>
      <c r="I5" s="162">
        <f ca="1">IFERROR(OFFSET(I5,0,A_Stammdaten!$B$9-2016),0)</f>
        <v>0</v>
      </c>
      <c r="J5" s="162">
        <f t="shared" ref="J5:J36" si="2">IF(OR($G5=0,VALUE(J$4)&lt;$B5,$B5=0,20-(VALUE(J$4)-$B5)=0),0,$G5*(19-(VALUE(J$4)-$B5))/20)</f>
        <v>0</v>
      </c>
      <c r="K5" s="162">
        <f t="shared" ref="K5:K36" si="3">IF(OR($G5=0,VALUE(K$4)&lt;$B5,$B5=0,20-(VALUE(K$4)-$B5)=0),0,$G5*(19-(VALUE(K$4)-$B5))/20)</f>
        <v>0</v>
      </c>
      <c r="L5" s="162">
        <f t="shared" ref="L5:L36" si="4">IF(OR($G5=0,VALUE(L$4)&lt;$B5,$B5=0,20-(VALUE(L$4)-$B5)=0),0,$G5*(19-(VALUE(L$4)-$B5))/20)</f>
        <v>0</v>
      </c>
      <c r="M5" s="162">
        <f t="shared" ref="M5:M36" si="5">IF(OR($G5=0,VALUE(M$4)&lt;$B5,$B5=0,20-(VALUE(M$4)-$B5)=0),0,$G5*(19-(VALUE(M$4)-$B5))/20)</f>
        <v>0</v>
      </c>
      <c r="N5" s="162">
        <f t="shared" ref="N5:N36" si="6">IF(OR($G5=0,VALUE(N$4)&lt;$B5,$B5=0,20-(VALUE(N$4)-$B5)=0),0,$G5*(19-(VALUE(N$4)-$B5))/20)</f>
        <v>0</v>
      </c>
      <c r="O5" s="162">
        <f t="shared" ref="O5:O36" si="7">IF(OR($G5=0,VALUE(O$4)&lt;$B5,$B5=0,20-(VALUE(O$4)-$B5)=0),0,$G5*(19-(VALUE(O$4)-$B5))/20)</f>
        <v>0</v>
      </c>
      <c r="P5" s="162">
        <f t="shared" ref="P5:P36" si="8">IF(OR($G5=0,VALUE(P$4)&lt;$B5,$B5=0,20-(VALUE(P$4)-$B5)=0),0,$G5*(19-(VALUE(P$4)-$B5))/20)</f>
        <v>0</v>
      </c>
    </row>
    <row r="6" spans="1:16" ht="15" customHeight="1" x14ac:dyDescent="0.25">
      <c r="A6" s="169"/>
      <c r="B6" s="139"/>
      <c r="C6" s="44"/>
      <c r="D6" s="45"/>
      <c r="E6" s="45"/>
      <c r="F6" s="45"/>
      <c r="G6" s="171">
        <f t="shared" si="1"/>
        <v>0</v>
      </c>
      <c r="H6" s="162">
        <f ca="1">I6+IF(OR(B6=0,A_Stammdaten!$B$9&lt;B6),0,G6*1/20)</f>
        <v>0</v>
      </c>
      <c r="I6" s="162">
        <f ca="1">IFERROR(OFFSET(I6,0,A_Stammdaten!$B$9-2016),0)</f>
        <v>0</v>
      </c>
      <c r="J6" s="162">
        <f t="shared" si="2"/>
        <v>0</v>
      </c>
      <c r="K6" s="162">
        <f t="shared" si="3"/>
        <v>0</v>
      </c>
      <c r="L6" s="162">
        <f t="shared" si="4"/>
        <v>0</v>
      </c>
      <c r="M6" s="162">
        <f t="shared" si="5"/>
        <v>0</v>
      </c>
      <c r="N6" s="162">
        <f t="shared" si="6"/>
        <v>0</v>
      </c>
      <c r="O6" s="162">
        <f t="shared" si="7"/>
        <v>0</v>
      </c>
      <c r="P6" s="163">
        <f t="shared" si="8"/>
        <v>0</v>
      </c>
    </row>
    <row r="7" spans="1:16" ht="15" customHeight="1" x14ac:dyDescent="0.25">
      <c r="A7" s="169"/>
      <c r="B7" s="139"/>
      <c r="C7" s="44"/>
      <c r="D7" s="45"/>
      <c r="E7" s="45"/>
      <c r="F7" s="45"/>
      <c r="G7" s="171">
        <f t="shared" si="1"/>
        <v>0</v>
      </c>
      <c r="H7" s="162">
        <f ca="1">I7+IF(OR(B7=0,A_Stammdaten!$B$9&lt;B7),0,G7*1/20)</f>
        <v>0</v>
      </c>
      <c r="I7" s="162">
        <f ca="1">IFERROR(OFFSET(I7,0,A_Stammdaten!$B$9-2016),0)</f>
        <v>0</v>
      </c>
      <c r="J7" s="162">
        <f t="shared" si="2"/>
        <v>0</v>
      </c>
      <c r="K7" s="162">
        <f t="shared" si="3"/>
        <v>0</v>
      </c>
      <c r="L7" s="162">
        <f t="shared" si="4"/>
        <v>0</v>
      </c>
      <c r="M7" s="162">
        <f t="shared" si="5"/>
        <v>0</v>
      </c>
      <c r="N7" s="162">
        <f t="shared" si="6"/>
        <v>0</v>
      </c>
      <c r="O7" s="162">
        <f t="shared" si="7"/>
        <v>0</v>
      </c>
      <c r="P7" s="163">
        <f t="shared" si="8"/>
        <v>0</v>
      </c>
    </row>
    <row r="8" spans="1:16" ht="15" customHeight="1" x14ac:dyDescent="0.25">
      <c r="A8" s="169"/>
      <c r="B8" s="139"/>
      <c r="C8" s="44"/>
      <c r="D8" s="45"/>
      <c r="E8" s="45"/>
      <c r="F8" s="45"/>
      <c r="G8" s="171">
        <f t="shared" si="1"/>
        <v>0</v>
      </c>
      <c r="H8" s="162">
        <f ca="1">I8+IF(OR(B8=0,A_Stammdaten!$B$9&lt;B8),0,G8*1/20)</f>
        <v>0</v>
      </c>
      <c r="I8" s="162">
        <f ca="1">IFERROR(OFFSET(I8,0,A_Stammdaten!$B$9-2016),0)</f>
        <v>0</v>
      </c>
      <c r="J8" s="162">
        <f t="shared" si="2"/>
        <v>0</v>
      </c>
      <c r="K8" s="162">
        <f t="shared" si="3"/>
        <v>0</v>
      </c>
      <c r="L8" s="162">
        <f t="shared" si="4"/>
        <v>0</v>
      </c>
      <c r="M8" s="162">
        <f t="shared" si="5"/>
        <v>0</v>
      </c>
      <c r="N8" s="162">
        <f t="shared" si="6"/>
        <v>0</v>
      </c>
      <c r="O8" s="162">
        <f t="shared" si="7"/>
        <v>0</v>
      </c>
      <c r="P8" s="163">
        <f t="shared" si="8"/>
        <v>0</v>
      </c>
    </row>
    <row r="9" spans="1:16" ht="15" customHeight="1" x14ac:dyDescent="0.25">
      <c r="A9" s="169"/>
      <c r="B9" s="139"/>
      <c r="C9" s="44"/>
      <c r="D9" s="45"/>
      <c r="E9" s="45"/>
      <c r="F9" s="45"/>
      <c r="G9" s="171">
        <f t="shared" si="1"/>
        <v>0</v>
      </c>
      <c r="H9" s="162">
        <f ca="1">I9+IF(OR(B9=0,A_Stammdaten!$B$9&lt;B9),0,G9*1/20)</f>
        <v>0</v>
      </c>
      <c r="I9" s="162">
        <f ca="1">IFERROR(OFFSET(I9,0,A_Stammdaten!$B$9-2016),0)</f>
        <v>0</v>
      </c>
      <c r="J9" s="162">
        <f t="shared" si="2"/>
        <v>0</v>
      </c>
      <c r="K9" s="162">
        <f t="shared" si="3"/>
        <v>0</v>
      </c>
      <c r="L9" s="162">
        <f t="shared" si="4"/>
        <v>0</v>
      </c>
      <c r="M9" s="162">
        <f t="shared" si="5"/>
        <v>0</v>
      </c>
      <c r="N9" s="162">
        <f t="shared" si="6"/>
        <v>0</v>
      </c>
      <c r="O9" s="162">
        <f t="shared" si="7"/>
        <v>0</v>
      </c>
      <c r="P9" s="163">
        <f t="shared" si="8"/>
        <v>0</v>
      </c>
    </row>
    <row r="10" spans="1:16" ht="15" customHeight="1" x14ac:dyDescent="0.25">
      <c r="A10" s="169"/>
      <c r="B10" s="139"/>
      <c r="C10" s="44"/>
      <c r="D10" s="45"/>
      <c r="E10" s="45"/>
      <c r="F10" s="45"/>
      <c r="G10" s="171">
        <f t="shared" si="1"/>
        <v>0</v>
      </c>
      <c r="H10" s="162">
        <f ca="1">I10+IF(OR(B10=0,A_Stammdaten!$B$9&lt;B10),0,G10*1/20)</f>
        <v>0</v>
      </c>
      <c r="I10" s="162">
        <f ca="1">IFERROR(OFFSET(I10,0,A_Stammdaten!$B$9-2016),0)</f>
        <v>0</v>
      </c>
      <c r="J10" s="162">
        <f t="shared" si="2"/>
        <v>0</v>
      </c>
      <c r="K10" s="162">
        <f t="shared" si="3"/>
        <v>0</v>
      </c>
      <c r="L10" s="162">
        <f t="shared" si="4"/>
        <v>0</v>
      </c>
      <c r="M10" s="162">
        <f t="shared" si="5"/>
        <v>0</v>
      </c>
      <c r="N10" s="162">
        <f t="shared" si="6"/>
        <v>0</v>
      </c>
      <c r="O10" s="162">
        <f t="shared" si="7"/>
        <v>0</v>
      </c>
      <c r="P10" s="163">
        <f t="shared" si="8"/>
        <v>0</v>
      </c>
    </row>
    <row r="11" spans="1:16" ht="15" customHeight="1" x14ac:dyDescent="0.25">
      <c r="A11" s="169"/>
      <c r="B11" s="139"/>
      <c r="C11" s="44"/>
      <c r="D11" s="45"/>
      <c r="E11" s="45"/>
      <c r="F11" s="45"/>
      <c r="G11" s="171">
        <f t="shared" si="1"/>
        <v>0</v>
      </c>
      <c r="H11" s="162">
        <f ca="1">I11+IF(OR(B11=0,A_Stammdaten!$B$9&lt;B11),0,G11*1/20)</f>
        <v>0</v>
      </c>
      <c r="I11" s="162">
        <f ca="1">IFERROR(OFFSET(I11,0,A_Stammdaten!$B$9-2016),0)</f>
        <v>0</v>
      </c>
      <c r="J11" s="162">
        <f t="shared" si="2"/>
        <v>0</v>
      </c>
      <c r="K11" s="162">
        <f t="shared" si="3"/>
        <v>0</v>
      </c>
      <c r="L11" s="162">
        <f t="shared" si="4"/>
        <v>0</v>
      </c>
      <c r="M11" s="162">
        <f t="shared" si="5"/>
        <v>0</v>
      </c>
      <c r="N11" s="162">
        <f t="shared" si="6"/>
        <v>0</v>
      </c>
      <c r="O11" s="162">
        <f t="shared" si="7"/>
        <v>0</v>
      </c>
      <c r="P11" s="163">
        <f t="shared" si="8"/>
        <v>0</v>
      </c>
    </row>
    <row r="12" spans="1:16" s="3" customFormat="1" ht="15" customHeight="1" x14ac:dyDescent="0.25">
      <c r="A12" s="169"/>
      <c r="B12" s="139"/>
      <c r="C12" s="44"/>
      <c r="D12" s="45"/>
      <c r="E12" s="45"/>
      <c r="F12" s="45"/>
      <c r="G12" s="171">
        <f t="shared" si="1"/>
        <v>0</v>
      </c>
      <c r="H12" s="162">
        <f ca="1">I12+IF(OR(B12=0,A_Stammdaten!$B$9&lt;B12),0,G12*1/20)</f>
        <v>0</v>
      </c>
      <c r="I12" s="162">
        <f ca="1">IFERROR(OFFSET(I12,0,A_Stammdaten!$B$9-2016),0)</f>
        <v>0</v>
      </c>
      <c r="J12" s="162">
        <f t="shared" si="2"/>
        <v>0</v>
      </c>
      <c r="K12" s="162">
        <f t="shared" si="3"/>
        <v>0</v>
      </c>
      <c r="L12" s="162">
        <f t="shared" si="4"/>
        <v>0</v>
      </c>
      <c r="M12" s="162">
        <f t="shared" si="5"/>
        <v>0</v>
      </c>
      <c r="N12" s="162">
        <f t="shared" si="6"/>
        <v>0</v>
      </c>
      <c r="O12" s="162">
        <f t="shared" si="7"/>
        <v>0</v>
      </c>
      <c r="P12" s="163">
        <f t="shared" si="8"/>
        <v>0</v>
      </c>
    </row>
    <row r="13" spans="1:16" x14ac:dyDescent="0.25">
      <c r="A13" s="169"/>
      <c r="B13" s="139"/>
      <c r="C13" s="44"/>
      <c r="D13" s="45"/>
      <c r="E13" s="45"/>
      <c r="F13" s="45"/>
      <c r="G13" s="171">
        <f t="shared" si="1"/>
        <v>0</v>
      </c>
      <c r="H13" s="162">
        <f ca="1">I13+IF(OR(B13=0,A_Stammdaten!$B$9&lt;B13),0,G13*1/20)</f>
        <v>0</v>
      </c>
      <c r="I13" s="162">
        <f ca="1">IFERROR(OFFSET(I13,0,A_Stammdaten!$B$9-2016),0)</f>
        <v>0</v>
      </c>
      <c r="J13" s="162">
        <f t="shared" si="2"/>
        <v>0</v>
      </c>
      <c r="K13" s="162">
        <f t="shared" si="3"/>
        <v>0</v>
      </c>
      <c r="L13" s="162">
        <f t="shared" si="4"/>
        <v>0</v>
      </c>
      <c r="M13" s="162">
        <f t="shared" si="5"/>
        <v>0</v>
      </c>
      <c r="N13" s="162">
        <f t="shared" si="6"/>
        <v>0</v>
      </c>
      <c r="O13" s="162">
        <f t="shared" si="7"/>
        <v>0</v>
      </c>
      <c r="P13" s="163">
        <f t="shared" si="8"/>
        <v>0</v>
      </c>
    </row>
    <row r="14" spans="1:16" x14ac:dyDescent="0.25">
      <c r="A14" s="169"/>
      <c r="B14" s="139"/>
      <c r="C14" s="44"/>
      <c r="D14" s="45"/>
      <c r="E14" s="45"/>
      <c r="F14" s="45"/>
      <c r="G14" s="171">
        <f t="shared" si="1"/>
        <v>0</v>
      </c>
      <c r="H14" s="162">
        <f ca="1">I14+IF(OR(B14=0,A_Stammdaten!$B$9&lt;B14),0,G14*1/20)</f>
        <v>0</v>
      </c>
      <c r="I14" s="162">
        <f ca="1">IFERROR(OFFSET(I14,0,A_Stammdaten!$B$9-2016),0)</f>
        <v>0</v>
      </c>
      <c r="J14" s="162">
        <f t="shared" si="2"/>
        <v>0</v>
      </c>
      <c r="K14" s="162">
        <f t="shared" si="3"/>
        <v>0</v>
      </c>
      <c r="L14" s="162">
        <f t="shared" si="4"/>
        <v>0</v>
      </c>
      <c r="M14" s="162">
        <f t="shared" si="5"/>
        <v>0</v>
      </c>
      <c r="N14" s="162">
        <f t="shared" si="6"/>
        <v>0</v>
      </c>
      <c r="O14" s="162">
        <f t="shared" si="7"/>
        <v>0</v>
      </c>
      <c r="P14" s="163">
        <f t="shared" si="8"/>
        <v>0</v>
      </c>
    </row>
    <row r="15" spans="1:16" x14ac:dyDescent="0.25">
      <c r="A15" s="169"/>
      <c r="B15" s="139"/>
      <c r="C15" s="44"/>
      <c r="D15" s="45"/>
      <c r="E15" s="45"/>
      <c r="F15" s="45"/>
      <c r="G15" s="171">
        <f t="shared" si="1"/>
        <v>0</v>
      </c>
      <c r="H15" s="162">
        <f ca="1">I15+IF(OR(B15=0,A_Stammdaten!$B$9&lt;B15),0,G15*1/20)</f>
        <v>0</v>
      </c>
      <c r="I15" s="162">
        <f ca="1">IFERROR(OFFSET(I15,0,A_Stammdaten!$B$9-2016),0)</f>
        <v>0</v>
      </c>
      <c r="J15" s="162">
        <f t="shared" si="2"/>
        <v>0</v>
      </c>
      <c r="K15" s="162">
        <f t="shared" si="3"/>
        <v>0</v>
      </c>
      <c r="L15" s="162">
        <f t="shared" si="4"/>
        <v>0</v>
      </c>
      <c r="M15" s="162">
        <f t="shared" si="5"/>
        <v>0</v>
      </c>
      <c r="N15" s="162">
        <f t="shared" si="6"/>
        <v>0</v>
      </c>
      <c r="O15" s="162">
        <f t="shared" si="7"/>
        <v>0</v>
      </c>
      <c r="P15" s="163">
        <f t="shared" si="8"/>
        <v>0</v>
      </c>
    </row>
    <row r="16" spans="1:16" x14ac:dyDescent="0.25">
      <c r="A16" s="169"/>
      <c r="B16" s="139"/>
      <c r="C16" s="44"/>
      <c r="D16" s="45"/>
      <c r="E16" s="45"/>
      <c r="F16" s="45"/>
      <c r="G16" s="171">
        <f t="shared" si="1"/>
        <v>0</v>
      </c>
      <c r="H16" s="162">
        <f ca="1">I16+IF(OR(B16=0,A_Stammdaten!$B$9&lt;B16),0,G16*1/20)</f>
        <v>0</v>
      </c>
      <c r="I16" s="162">
        <f ca="1">IFERROR(OFFSET(I16,0,A_Stammdaten!$B$9-2016),0)</f>
        <v>0</v>
      </c>
      <c r="J16" s="162">
        <f t="shared" si="2"/>
        <v>0</v>
      </c>
      <c r="K16" s="162">
        <f t="shared" si="3"/>
        <v>0</v>
      </c>
      <c r="L16" s="162">
        <f t="shared" si="4"/>
        <v>0</v>
      </c>
      <c r="M16" s="162">
        <f t="shared" si="5"/>
        <v>0</v>
      </c>
      <c r="N16" s="162">
        <f t="shared" si="6"/>
        <v>0</v>
      </c>
      <c r="O16" s="162">
        <f t="shared" si="7"/>
        <v>0</v>
      </c>
      <c r="P16" s="163">
        <f t="shared" si="8"/>
        <v>0</v>
      </c>
    </row>
    <row r="17" spans="1:16" x14ac:dyDescent="0.25">
      <c r="A17" s="169"/>
      <c r="B17" s="139"/>
      <c r="C17" s="44"/>
      <c r="D17" s="45"/>
      <c r="E17" s="45"/>
      <c r="F17" s="45"/>
      <c r="G17" s="171">
        <f t="shared" si="1"/>
        <v>0</v>
      </c>
      <c r="H17" s="162">
        <f ca="1">I17+IF(OR(B17=0,A_Stammdaten!$B$9&lt;B17),0,G17*1/20)</f>
        <v>0</v>
      </c>
      <c r="I17" s="162">
        <f ca="1">IFERROR(OFFSET(I17,0,A_Stammdaten!$B$9-2016),0)</f>
        <v>0</v>
      </c>
      <c r="J17" s="162">
        <f t="shared" si="2"/>
        <v>0</v>
      </c>
      <c r="K17" s="162">
        <f t="shared" si="3"/>
        <v>0</v>
      </c>
      <c r="L17" s="162">
        <f t="shared" si="4"/>
        <v>0</v>
      </c>
      <c r="M17" s="162">
        <f t="shared" si="5"/>
        <v>0</v>
      </c>
      <c r="N17" s="162">
        <f t="shared" si="6"/>
        <v>0</v>
      </c>
      <c r="O17" s="162">
        <f t="shared" si="7"/>
        <v>0</v>
      </c>
      <c r="P17" s="163">
        <f t="shared" si="8"/>
        <v>0</v>
      </c>
    </row>
    <row r="18" spans="1:16" x14ac:dyDescent="0.25">
      <c r="A18" s="169"/>
      <c r="B18" s="139"/>
      <c r="C18" s="44"/>
      <c r="D18" s="45"/>
      <c r="E18" s="45"/>
      <c r="F18" s="45"/>
      <c r="G18" s="171">
        <f t="shared" si="1"/>
        <v>0</v>
      </c>
      <c r="H18" s="162">
        <f ca="1">I18+IF(OR(B18=0,A_Stammdaten!$B$9&lt;B18),0,G18*1/20)</f>
        <v>0</v>
      </c>
      <c r="I18" s="162">
        <f ca="1">IFERROR(OFFSET(I18,0,A_Stammdaten!$B$9-2016),0)</f>
        <v>0</v>
      </c>
      <c r="J18" s="162">
        <f t="shared" si="2"/>
        <v>0</v>
      </c>
      <c r="K18" s="162">
        <f t="shared" si="3"/>
        <v>0</v>
      </c>
      <c r="L18" s="162">
        <f t="shared" si="4"/>
        <v>0</v>
      </c>
      <c r="M18" s="162">
        <f t="shared" si="5"/>
        <v>0</v>
      </c>
      <c r="N18" s="162">
        <f t="shared" si="6"/>
        <v>0</v>
      </c>
      <c r="O18" s="162">
        <f t="shared" si="7"/>
        <v>0</v>
      </c>
      <c r="P18" s="163">
        <f t="shared" si="8"/>
        <v>0</v>
      </c>
    </row>
    <row r="19" spans="1:16" x14ac:dyDescent="0.25">
      <c r="A19" s="169"/>
      <c r="B19" s="139"/>
      <c r="C19" s="44"/>
      <c r="D19" s="45"/>
      <c r="E19" s="45"/>
      <c r="F19" s="45"/>
      <c r="G19" s="171">
        <f t="shared" si="1"/>
        <v>0</v>
      </c>
      <c r="H19" s="162">
        <f ca="1">I19+IF(OR(B19=0,A_Stammdaten!$B$9&lt;B19),0,G19*1/20)</f>
        <v>0</v>
      </c>
      <c r="I19" s="162">
        <f ca="1">IFERROR(OFFSET(I19,0,A_Stammdaten!$B$9-2016),0)</f>
        <v>0</v>
      </c>
      <c r="J19" s="162">
        <f t="shared" si="2"/>
        <v>0</v>
      </c>
      <c r="K19" s="162">
        <f t="shared" si="3"/>
        <v>0</v>
      </c>
      <c r="L19" s="162">
        <f t="shared" si="4"/>
        <v>0</v>
      </c>
      <c r="M19" s="162">
        <f t="shared" si="5"/>
        <v>0</v>
      </c>
      <c r="N19" s="162">
        <f t="shared" si="6"/>
        <v>0</v>
      </c>
      <c r="O19" s="162">
        <f t="shared" si="7"/>
        <v>0</v>
      </c>
      <c r="P19" s="163">
        <f t="shared" si="8"/>
        <v>0</v>
      </c>
    </row>
    <row r="20" spans="1:16" x14ac:dyDescent="0.25">
      <c r="A20" s="169"/>
      <c r="B20" s="139"/>
      <c r="C20" s="44"/>
      <c r="D20" s="45"/>
      <c r="E20" s="45"/>
      <c r="F20" s="45"/>
      <c r="G20" s="171">
        <f t="shared" si="1"/>
        <v>0</v>
      </c>
      <c r="H20" s="162">
        <f ca="1">I20+IF(OR(B20=0,A_Stammdaten!$B$9&lt;B20),0,G20*1/20)</f>
        <v>0</v>
      </c>
      <c r="I20" s="162">
        <f ca="1">IFERROR(OFFSET(I20,0,A_Stammdaten!$B$9-2016),0)</f>
        <v>0</v>
      </c>
      <c r="J20" s="162">
        <f t="shared" si="2"/>
        <v>0</v>
      </c>
      <c r="K20" s="162">
        <f t="shared" si="3"/>
        <v>0</v>
      </c>
      <c r="L20" s="162">
        <f t="shared" si="4"/>
        <v>0</v>
      </c>
      <c r="M20" s="162">
        <f t="shared" si="5"/>
        <v>0</v>
      </c>
      <c r="N20" s="162">
        <f t="shared" si="6"/>
        <v>0</v>
      </c>
      <c r="O20" s="162">
        <f t="shared" si="7"/>
        <v>0</v>
      </c>
      <c r="P20" s="163">
        <f t="shared" si="8"/>
        <v>0</v>
      </c>
    </row>
    <row r="21" spans="1:16" x14ac:dyDescent="0.25">
      <c r="A21" s="169"/>
      <c r="B21" s="139"/>
      <c r="C21" s="44"/>
      <c r="D21" s="45"/>
      <c r="E21" s="45"/>
      <c r="F21" s="45"/>
      <c r="G21" s="171">
        <f t="shared" si="1"/>
        <v>0</v>
      </c>
      <c r="H21" s="162">
        <f ca="1">I21+IF(OR(B21=0,A_Stammdaten!$B$9&lt;B21),0,G21*1/20)</f>
        <v>0</v>
      </c>
      <c r="I21" s="162">
        <f ca="1">IFERROR(OFFSET(I21,0,A_Stammdaten!$B$9-2016),0)</f>
        <v>0</v>
      </c>
      <c r="J21" s="162">
        <f t="shared" si="2"/>
        <v>0</v>
      </c>
      <c r="K21" s="162">
        <f t="shared" si="3"/>
        <v>0</v>
      </c>
      <c r="L21" s="162">
        <f t="shared" si="4"/>
        <v>0</v>
      </c>
      <c r="M21" s="162">
        <f t="shared" si="5"/>
        <v>0</v>
      </c>
      <c r="N21" s="162">
        <f t="shared" si="6"/>
        <v>0</v>
      </c>
      <c r="O21" s="162">
        <f t="shared" si="7"/>
        <v>0</v>
      </c>
      <c r="P21" s="163">
        <f t="shared" si="8"/>
        <v>0</v>
      </c>
    </row>
    <row r="22" spans="1:16" x14ac:dyDescent="0.25">
      <c r="A22" s="169"/>
      <c r="B22" s="139"/>
      <c r="C22" s="44"/>
      <c r="D22" s="45"/>
      <c r="E22" s="45"/>
      <c r="F22" s="45"/>
      <c r="G22" s="171">
        <f t="shared" si="1"/>
        <v>0</v>
      </c>
      <c r="H22" s="162">
        <f ca="1">I22+IF(OR(B22=0,A_Stammdaten!$B$9&lt;B22),0,G22*1/20)</f>
        <v>0</v>
      </c>
      <c r="I22" s="162">
        <f ca="1">IFERROR(OFFSET(I22,0,A_Stammdaten!$B$9-2016),0)</f>
        <v>0</v>
      </c>
      <c r="J22" s="162">
        <f t="shared" si="2"/>
        <v>0</v>
      </c>
      <c r="K22" s="162">
        <f t="shared" si="3"/>
        <v>0</v>
      </c>
      <c r="L22" s="162">
        <f t="shared" si="4"/>
        <v>0</v>
      </c>
      <c r="M22" s="162">
        <f t="shared" si="5"/>
        <v>0</v>
      </c>
      <c r="N22" s="162">
        <f t="shared" si="6"/>
        <v>0</v>
      </c>
      <c r="O22" s="162">
        <f t="shared" si="7"/>
        <v>0</v>
      </c>
      <c r="P22" s="163">
        <f t="shared" si="8"/>
        <v>0</v>
      </c>
    </row>
    <row r="23" spans="1:16" x14ac:dyDescent="0.25">
      <c r="A23" s="169"/>
      <c r="B23" s="139"/>
      <c r="C23" s="44"/>
      <c r="D23" s="45"/>
      <c r="E23" s="45"/>
      <c r="F23" s="45"/>
      <c r="G23" s="171">
        <f t="shared" si="1"/>
        <v>0</v>
      </c>
      <c r="H23" s="162">
        <f ca="1">I23+IF(OR(B23=0,A_Stammdaten!$B$9&lt;B23),0,G23*1/20)</f>
        <v>0</v>
      </c>
      <c r="I23" s="162">
        <f ca="1">IFERROR(OFFSET(I23,0,A_Stammdaten!$B$9-2016),0)</f>
        <v>0</v>
      </c>
      <c r="J23" s="162">
        <f t="shared" si="2"/>
        <v>0</v>
      </c>
      <c r="K23" s="162">
        <f t="shared" si="3"/>
        <v>0</v>
      </c>
      <c r="L23" s="162">
        <f t="shared" si="4"/>
        <v>0</v>
      </c>
      <c r="M23" s="162">
        <f t="shared" si="5"/>
        <v>0</v>
      </c>
      <c r="N23" s="162">
        <f t="shared" si="6"/>
        <v>0</v>
      </c>
      <c r="O23" s="162">
        <f t="shared" si="7"/>
        <v>0</v>
      </c>
      <c r="P23" s="163">
        <f t="shared" si="8"/>
        <v>0</v>
      </c>
    </row>
    <row r="24" spans="1:16" x14ac:dyDescent="0.25">
      <c r="A24" s="169"/>
      <c r="B24" s="139"/>
      <c r="C24" s="44"/>
      <c r="D24" s="45"/>
      <c r="E24" s="45"/>
      <c r="F24" s="45"/>
      <c r="G24" s="171">
        <f t="shared" si="1"/>
        <v>0</v>
      </c>
      <c r="H24" s="162">
        <f ca="1">I24+IF(OR(B24=0,A_Stammdaten!$B$9&lt;B24),0,G24*1/20)</f>
        <v>0</v>
      </c>
      <c r="I24" s="162">
        <f ca="1">IFERROR(OFFSET(I24,0,A_Stammdaten!$B$9-2016),0)</f>
        <v>0</v>
      </c>
      <c r="J24" s="162">
        <f t="shared" si="2"/>
        <v>0</v>
      </c>
      <c r="K24" s="162">
        <f t="shared" si="3"/>
        <v>0</v>
      </c>
      <c r="L24" s="162">
        <f t="shared" si="4"/>
        <v>0</v>
      </c>
      <c r="M24" s="162">
        <f t="shared" si="5"/>
        <v>0</v>
      </c>
      <c r="N24" s="162">
        <f t="shared" si="6"/>
        <v>0</v>
      </c>
      <c r="O24" s="162">
        <f t="shared" si="7"/>
        <v>0</v>
      </c>
      <c r="P24" s="163">
        <f t="shared" si="8"/>
        <v>0</v>
      </c>
    </row>
    <row r="25" spans="1:16" x14ac:dyDescent="0.25">
      <c r="A25" s="169"/>
      <c r="B25" s="139"/>
      <c r="C25" s="44"/>
      <c r="D25" s="45"/>
      <c r="E25" s="45"/>
      <c r="F25" s="45"/>
      <c r="G25" s="171">
        <f t="shared" si="1"/>
        <v>0</v>
      </c>
      <c r="H25" s="162">
        <f ca="1">I25+IF(OR(B25=0,A_Stammdaten!$B$9&lt;B25),0,G25*1/20)</f>
        <v>0</v>
      </c>
      <c r="I25" s="162">
        <f ca="1">IFERROR(OFFSET(I25,0,A_Stammdaten!$B$9-2016),0)</f>
        <v>0</v>
      </c>
      <c r="J25" s="162">
        <f t="shared" si="2"/>
        <v>0</v>
      </c>
      <c r="K25" s="162">
        <f t="shared" si="3"/>
        <v>0</v>
      </c>
      <c r="L25" s="162">
        <f t="shared" si="4"/>
        <v>0</v>
      </c>
      <c r="M25" s="162">
        <f t="shared" si="5"/>
        <v>0</v>
      </c>
      <c r="N25" s="162">
        <f t="shared" si="6"/>
        <v>0</v>
      </c>
      <c r="O25" s="162">
        <f t="shared" si="7"/>
        <v>0</v>
      </c>
      <c r="P25" s="163">
        <f t="shared" si="8"/>
        <v>0</v>
      </c>
    </row>
    <row r="26" spans="1:16" x14ac:dyDescent="0.25">
      <c r="A26" s="169"/>
      <c r="B26" s="139"/>
      <c r="C26" s="44"/>
      <c r="D26" s="45"/>
      <c r="E26" s="45"/>
      <c r="F26" s="45"/>
      <c r="G26" s="171">
        <f t="shared" si="1"/>
        <v>0</v>
      </c>
      <c r="H26" s="162">
        <f ca="1">I26+IF(OR(B26=0,A_Stammdaten!$B$9&lt;B26),0,G26*1/20)</f>
        <v>0</v>
      </c>
      <c r="I26" s="162">
        <f ca="1">IFERROR(OFFSET(I26,0,A_Stammdaten!$B$9-2016),0)</f>
        <v>0</v>
      </c>
      <c r="J26" s="162">
        <f t="shared" si="2"/>
        <v>0</v>
      </c>
      <c r="K26" s="162">
        <f t="shared" si="3"/>
        <v>0</v>
      </c>
      <c r="L26" s="162">
        <f t="shared" si="4"/>
        <v>0</v>
      </c>
      <c r="M26" s="162">
        <f t="shared" si="5"/>
        <v>0</v>
      </c>
      <c r="N26" s="162">
        <f t="shared" si="6"/>
        <v>0</v>
      </c>
      <c r="O26" s="162">
        <f t="shared" si="7"/>
        <v>0</v>
      </c>
      <c r="P26" s="163">
        <f t="shared" si="8"/>
        <v>0</v>
      </c>
    </row>
    <row r="27" spans="1:16" x14ac:dyDescent="0.25">
      <c r="A27" s="169"/>
      <c r="B27" s="139"/>
      <c r="C27" s="44"/>
      <c r="D27" s="45"/>
      <c r="E27" s="45"/>
      <c r="F27" s="45"/>
      <c r="G27" s="171">
        <f t="shared" si="1"/>
        <v>0</v>
      </c>
      <c r="H27" s="162">
        <f ca="1">I27+IF(OR(B27=0,A_Stammdaten!$B$9&lt;B27),0,G27*1/20)</f>
        <v>0</v>
      </c>
      <c r="I27" s="162">
        <f ca="1">IFERROR(OFFSET(I27,0,A_Stammdaten!$B$9-2016),0)</f>
        <v>0</v>
      </c>
      <c r="J27" s="162">
        <f t="shared" si="2"/>
        <v>0</v>
      </c>
      <c r="K27" s="162">
        <f t="shared" si="3"/>
        <v>0</v>
      </c>
      <c r="L27" s="162">
        <f t="shared" si="4"/>
        <v>0</v>
      </c>
      <c r="M27" s="162">
        <f t="shared" si="5"/>
        <v>0</v>
      </c>
      <c r="N27" s="162">
        <f t="shared" si="6"/>
        <v>0</v>
      </c>
      <c r="O27" s="162">
        <f t="shared" si="7"/>
        <v>0</v>
      </c>
      <c r="P27" s="163">
        <f t="shared" si="8"/>
        <v>0</v>
      </c>
    </row>
    <row r="28" spans="1:16" x14ac:dyDescent="0.25">
      <c r="A28" s="169"/>
      <c r="B28" s="139"/>
      <c r="C28" s="44"/>
      <c r="D28" s="45"/>
      <c r="E28" s="45"/>
      <c r="F28" s="45"/>
      <c r="G28" s="171">
        <f t="shared" si="1"/>
        <v>0</v>
      </c>
      <c r="H28" s="162">
        <f ca="1">I28+IF(OR(B28=0,A_Stammdaten!$B$9&lt;B28),0,G28*1/20)</f>
        <v>0</v>
      </c>
      <c r="I28" s="162">
        <f ca="1">IFERROR(OFFSET(I28,0,A_Stammdaten!$B$9-2016),0)</f>
        <v>0</v>
      </c>
      <c r="J28" s="162">
        <f t="shared" si="2"/>
        <v>0</v>
      </c>
      <c r="K28" s="162">
        <f t="shared" si="3"/>
        <v>0</v>
      </c>
      <c r="L28" s="162">
        <f t="shared" si="4"/>
        <v>0</v>
      </c>
      <c r="M28" s="162">
        <f t="shared" si="5"/>
        <v>0</v>
      </c>
      <c r="N28" s="162">
        <f t="shared" si="6"/>
        <v>0</v>
      </c>
      <c r="O28" s="162">
        <f t="shared" si="7"/>
        <v>0</v>
      </c>
      <c r="P28" s="163">
        <f t="shared" si="8"/>
        <v>0</v>
      </c>
    </row>
    <row r="29" spans="1:16" x14ac:dyDescent="0.25">
      <c r="A29" s="169"/>
      <c r="B29" s="139"/>
      <c r="C29" s="44"/>
      <c r="D29" s="45"/>
      <c r="E29" s="45"/>
      <c r="F29" s="45"/>
      <c r="G29" s="171">
        <f t="shared" si="1"/>
        <v>0</v>
      </c>
      <c r="H29" s="162">
        <f ca="1">I29+IF(OR(B29=0,A_Stammdaten!$B$9&lt;B29),0,G29*1/20)</f>
        <v>0</v>
      </c>
      <c r="I29" s="162">
        <f ca="1">IFERROR(OFFSET(I29,0,A_Stammdaten!$B$9-2016),0)</f>
        <v>0</v>
      </c>
      <c r="J29" s="162">
        <f t="shared" si="2"/>
        <v>0</v>
      </c>
      <c r="K29" s="162">
        <f t="shared" si="3"/>
        <v>0</v>
      </c>
      <c r="L29" s="162">
        <f t="shared" si="4"/>
        <v>0</v>
      </c>
      <c r="M29" s="162">
        <f t="shared" si="5"/>
        <v>0</v>
      </c>
      <c r="N29" s="162">
        <f t="shared" si="6"/>
        <v>0</v>
      </c>
      <c r="O29" s="162">
        <f t="shared" si="7"/>
        <v>0</v>
      </c>
      <c r="P29" s="163">
        <f t="shared" si="8"/>
        <v>0</v>
      </c>
    </row>
    <row r="30" spans="1:16" x14ac:dyDescent="0.25">
      <c r="A30" s="169"/>
      <c r="B30" s="139"/>
      <c r="C30" s="44"/>
      <c r="D30" s="45"/>
      <c r="E30" s="45"/>
      <c r="F30" s="45"/>
      <c r="G30" s="171">
        <f t="shared" si="1"/>
        <v>0</v>
      </c>
      <c r="H30" s="162">
        <f ca="1">I30+IF(OR(B30=0,A_Stammdaten!$B$9&lt;B30),0,G30*1/20)</f>
        <v>0</v>
      </c>
      <c r="I30" s="162">
        <f ca="1">IFERROR(OFFSET(I30,0,A_Stammdaten!$B$9-2016),0)</f>
        <v>0</v>
      </c>
      <c r="J30" s="162">
        <f t="shared" si="2"/>
        <v>0</v>
      </c>
      <c r="K30" s="162">
        <f t="shared" si="3"/>
        <v>0</v>
      </c>
      <c r="L30" s="162">
        <f t="shared" si="4"/>
        <v>0</v>
      </c>
      <c r="M30" s="162">
        <f t="shared" si="5"/>
        <v>0</v>
      </c>
      <c r="N30" s="162">
        <f t="shared" si="6"/>
        <v>0</v>
      </c>
      <c r="O30" s="162">
        <f t="shared" si="7"/>
        <v>0</v>
      </c>
      <c r="P30" s="163">
        <f t="shared" si="8"/>
        <v>0</v>
      </c>
    </row>
    <row r="31" spans="1:16" x14ac:dyDescent="0.25">
      <c r="A31" s="169"/>
      <c r="B31" s="139"/>
      <c r="C31" s="44"/>
      <c r="D31" s="45"/>
      <c r="E31" s="45"/>
      <c r="F31" s="45"/>
      <c r="G31" s="171">
        <f t="shared" si="1"/>
        <v>0</v>
      </c>
      <c r="H31" s="162">
        <f ca="1">I31+IF(OR(B31=0,A_Stammdaten!$B$9&lt;B31),0,G31*1/20)</f>
        <v>0</v>
      </c>
      <c r="I31" s="162">
        <f ca="1">IFERROR(OFFSET(I31,0,A_Stammdaten!$B$9-2016),0)</f>
        <v>0</v>
      </c>
      <c r="J31" s="162">
        <f t="shared" si="2"/>
        <v>0</v>
      </c>
      <c r="K31" s="162">
        <f t="shared" si="3"/>
        <v>0</v>
      </c>
      <c r="L31" s="162">
        <f t="shared" si="4"/>
        <v>0</v>
      </c>
      <c r="M31" s="162">
        <f t="shared" si="5"/>
        <v>0</v>
      </c>
      <c r="N31" s="162">
        <f t="shared" si="6"/>
        <v>0</v>
      </c>
      <c r="O31" s="162">
        <f t="shared" si="7"/>
        <v>0</v>
      </c>
      <c r="P31" s="163">
        <f t="shared" si="8"/>
        <v>0</v>
      </c>
    </row>
    <row r="32" spans="1:16" x14ac:dyDescent="0.25">
      <c r="A32" s="169"/>
      <c r="B32" s="139"/>
      <c r="C32" s="44"/>
      <c r="D32" s="45"/>
      <c r="E32" s="45"/>
      <c r="F32" s="45"/>
      <c r="G32" s="171">
        <f t="shared" si="1"/>
        <v>0</v>
      </c>
      <c r="H32" s="162">
        <f ca="1">I32+IF(OR(B32=0,A_Stammdaten!$B$9&lt;B32),0,G32*1/20)</f>
        <v>0</v>
      </c>
      <c r="I32" s="162">
        <f ca="1">IFERROR(OFFSET(I32,0,A_Stammdaten!$B$9-2016),0)</f>
        <v>0</v>
      </c>
      <c r="J32" s="162">
        <f t="shared" si="2"/>
        <v>0</v>
      </c>
      <c r="K32" s="162">
        <f t="shared" si="3"/>
        <v>0</v>
      </c>
      <c r="L32" s="162">
        <f t="shared" si="4"/>
        <v>0</v>
      </c>
      <c r="M32" s="162">
        <f t="shared" si="5"/>
        <v>0</v>
      </c>
      <c r="N32" s="162">
        <f t="shared" si="6"/>
        <v>0</v>
      </c>
      <c r="O32" s="162">
        <f t="shared" si="7"/>
        <v>0</v>
      </c>
      <c r="P32" s="163">
        <f t="shared" si="8"/>
        <v>0</v>
      </c>
    </row>
    <row r="33" spans="1:16" x14ac:dyDescent="0.25">
      <c r="A33" s="169"/>
      <c r="B33" s="139"/>
      <c r="C33" s="44"/>
      <c r="D33" s="45"/>
      <c r="E33" s="45"/>
      <c r="F33" s="45"/>
      <c r="G33" s="171">
        <f t="shared" si="1"/>
        <v>0</v>
      </c>
      <c r="H33" s="162">
        <f ca="1">I33+IF(OR(B33=0,A_Stammdaten!$B$9&lt;B33),0,G33*1/20)</f>
        <v>0</v>
      </c>
      <c r="I33" s="162">
        <f ca="1">IFERROR(OFFSET(I33,0,A_Stammdaten!$B$9-2016),0)</f>
        <v>0</v>
      </c>
      <c r="J33" s="162">
        <f t="shared" si="2"/>
        <v>0</v>
      </c>
      <c r="K33" s="162">
        <f t="shared" si="3"/>
        <v>0</v>
      </c>
      <c r="L33" s="162">
        <f t="shared" si="4"/>
        <v>0</v>
      </c>
      <c r="M33" s="162">
        <f t="shared" si="5"/>
        <v>0</v>
      </c>
      <c r="N33" s="162">
        <f t="shared" si="6"/>
        <v>0</v>
      </c>
      <c r="O33" s="162">
        <f t="shared" si="7"/>
        <v>0</v>
      </c>
      <c r="P33" s="163">
        <f t="shared" si="8"/>
        <v>0</v>
      </c>
    </row>
    <row r="34" spans="1:16" x14ac:dyDescent="0.25">
      <c r="A34" s="169"/>
      <c r="B34" s="139"/>
      <c r="C34" s="44"/>
      <c r="D34" s="45"/>
      <c r="E34" s="45"/>
      <c r="F34" s="45"/>
      <c r="G34" s="171">
        <f t="shared" si="1"/>
        <v>0</v>
      </c>
      <c r="H34" s="162">
        <f ca="1">I34+IF(OR(B34=0,A_Stammdaten!$B$9&lt;B34),0,G34*1/20)</f>
        <v>0</v>
      </c>
      <c r="I34" s="162">
        <f ca="1">IFERROR(OFFSET(I34,0,A_Stammdaten!$B$9-2016),0)</f>
        <v>0</v>
      </c>
      <c r="J34" s="162">
        <f t="shared" si="2"/>
        <v>0</v>
      </c>
      <c r="K34" s="162">
        <f t="shared" si="3"/>
        <v>0</v>
      </c>
      <c r="L34" s="162">
        <f t="shared" si="4"/>
        <v>0</v>
      </c>
      <c r="M34" s="162">
        <f t="shared" si="5"/>
        <v>0</v>
      </c>
      <c r="N34" s="162">
        <f t="shared" si="6"/>
        <v>0</v>
      </c>
      <c r="O34" s="162">
        <f t="shared" si="7"/>
        <v>0</v>
      </c>
      <c r="P34" s="163">
        <f t="shared" si="8"/>
        <v>0</v>
      </c>
    </row>
    <row r="35" spans="1:16" x14ac:dyDescent="0.25">
      <c r="A35" s="169"/>
      <c r="B35" s="139"/>
      <c r="C35" s="44"/>
      <c r="D35" s="45"/>
      <c r="E35" s="45"/>
      <c r="F35" s="45"/>
      <c r="G35" s="171">
        <f t="shared" si="1"/>
        <v>0</v>
      </c>
      <c r="H35" s="162">
        <f ca="1">I35+IF(OR(B35=0,A_Stammdaten!$B$9&lt;B35),0,G35*1/20)</f>
        <v>0</v>
      </c>
      <c r="I35" s="162">
        <f ca="1">IFERROR(OFFSET(I35,0,A_Stammdaten!$B$9-2016),0)</f>
        <v>0</v>
      </c>
      <c r="J35" s="162">
        <f t="shared" si="2"/>
        <v>0</v>
      </c>
      <c r="K35" s="162">
        <f t="shared" si="3"/>
        <v>0</v>
      </c>
      <c r="L35" s="162">
        <f t="shared" si="4"/>
        <v>0</v>
      </c>
      <c r="M35" s="162">
        <f t="shared" si="5"/>
        <v>0</v>
      </c>
      <c r="N35" s="162">
        <f t="shared" si="6"/>
        <v>0</v>
      </c>
      <c r="O35" s="162">
        <f t="shared" si="7"/>
        <v>0</v>
      </c>
      <c r="P35" s="163">
        <f t="shared" si="8"/>
        <v>0</v>
      </c>
    </row>
    <row r="36" spans="1:16" x14ac:dyDescent="0.25">
      <c r="A36" s="169"/>
      <c r="B36" s="139"/>
      <c r="C36" s="44"/>
      <c r="D36" s="45"/>
      <c r="E36" s="45"/>
      <c r="F36" s="45"/>
      <c r="G36" s="171">
        <f t="shared" si="1"/>
        <v>0</v>
      </c>
      <c r="H36" s="162">
        <f ca="1">I36+IF(OR(B36=0,A_Stammdaten!$B$9&lt;B36),0,G36*1/20)</f>
        <v>0</v>
      </c>
      <c r="I36" s="162">
        <f ca="1">IFERROR(OFFSET(I36,0,A_Stammdaten!$B$9-2016),0)</f>
        <v>0</v>
      </c>
      <c r="J36" s="162">
        <f t="shared" si="2"/>
        <v>0</v>
      </c>
      <c r="K36" s="162">
        <f t="shared" si="3"/>
        <v>0</v>
      </c>
      <c r="L36" s="162">
        <f t="shared" si="4"/>
        <v>0</v>
      </c>
      <c r="M36" s="162">
        <f t="shared" si="5"/>
        <v>0</v>
      </c>
      <c r="N36" s="162">
        <f t="shared" si="6"/>
        <v>0</v>
      </c>
      <c r="O36" s="162">
        <f t="shared" si="7"/>
        <v>0</v>
      </c>
      <c r="P36" s="163">
        <f t="shared" si="8"/>
        <v>0</v>
      </c>
    </row>
    <row r="37" spans="1:16" x14ac:dyDescent="0.25">
      <c r="A37" s="169"/>
      <c r="B37" s="139"/>
      <c r="C37" s="44"/>
      <c r="D37" s="45"/>
      <c r="E37" s="45"/>
      <c r="F37" s="45"/>
      <c r="G37" s="171">
        <f t="shared" ref="G37:G54" si="9">SUM(D37:E37)-F37</f>
        <v>0</v>
      </c>
      <c r="H37" s="162">
        <f ca="1">I37+IF(OR(B37=0,A_Stammdaten!$B$9&lt;B37),0,G37*1/20)</f>
        <v>0</v>
      </c>
      <c r="I37" s="162">
        <f ca="1">IFERROR(OFFSET(I37,0,A_Stammdaten!$B$9-2016),0)</f>
        <v>0</v>
      </c>
      <c r="J37" s="162">
        <f t="shared" ref="J37:J54" si="10">IF(OR($G37=0,VALUE(J$4)&lt;$B37,$B37=0,20-(VALUE(J$4)-$B37)=0),0,$G37*(19-(VALUE(J$4)-$B37))/20)</f>
        <v>0</v>
      </c>
      <c r="K37" s="162">
        <f t="shared" ref="K37:K54" si="11">IF(OR($G37=0,VALUE(K$4)&lt;$B37,$B37=0,20-(VALUE(K$4)-$B37)=0),0,$G37*(19-(VALUE(K$4)-$B37))/20)</f>
        <v>0</v>
      </c>
      <c r="L37" s="162">
        <f t="shared" ref="L37:L54" si="12">IF(OR($G37=0,VALUE(L$4)&lt;$B37,$B37=0,20-(VALUE(L$4)-$B37)=0),0,$G37*(19-(VALUE(L$4)-$B37))/20)</f>
        <v>0</v>
      </c>
      <c r="M37" s="162">
        <f t="shared" ref="M37:M54" si="13">IF(OR($G37=0,VALUE(M$4)&lt;$B37,$B37=0,20-(VALUE(M$4)-$B37)=0),0,$G37*(19-(VALUE(M$4)-$B37))/20)</f>
        <v>0</v>
      </c>
      <c r="N37" s="162">
        <f t="shared" ref="N37:N54" si="14">IF(OR($G37=0,VALUE(N$4)&lt;$B37,$B37=0,20-(VALUE(N$4)-$B37)=0),0,$G37*(19-(VALUE(N$4)-$B37))/20)</f>
        <v>0</v>
      </c>
      <c r="O37" s="162">
        <f t="shared" ref="O37:O54" si="15">IF(OR($G37=0,VALUE(O$4)&lt;$B37,$B37=0,20-(VALUE(O$4)-$B37)=0),0,$G37*(19-(VALUE(O$4)-$B37))/20)</f>
        <v>0</v>
      </c>
      <c r="P37" s="163">
        <f t="shared" ref="P37:P54" si="16">IF(OR($G37=0,VALUE(P$4)&lt;$B37,$B37=0,20-(VALUE(P$4)-$B37)=0),0,$G37*(19-(VALUE(P$4)-$B37))/20)</f>
        <v>0</v>
      </c>
    </row>
    <row r="38" spans="1:16" x14ac:dyDescent="0.25">
      <c r="A38" s="169"/>
      <c r="B38" s="139"/>
      <c r="C38" s="44"/>
      <c r="D38" s="45"/>
      <c r="E38" s="45"/>
      <c r="F38" s="45"/>
      <c r="G38" s="171">
        <f t="shared" si="9"/>
        <v>0</v>
      </c>
      <c r="H38" s="162">
        <f ca="1">I38+IF(OR(B38=0,A_Stammdaten!$B$9&lt;B38),0,G38*1/20)</f>
        <v>0</v>
      </c>
      <c r="I38" s="162">
        <f ca="1">IFERROR(OFFSET(I38,0,A_Stammdaten!$B$9-2016),0)</f>
        <v>0</v>
      </c>
      <c r="J38" s="162">
        <f t="shared" si="10"/>
        <v>0</v>
      </c>
      <c r="K38" s="162">
        <f t="shared" si="11"/>
        <v>0</v>
      </c>
      <c r="L38" s="162">
        <f t="shared" si="12"/>
        <v>0</v>
      </c>
      <c r="M38" s="162">
        <f t="shared" si="13"/>
        <v>0</v>
      </c>
      <c r="N38" s="162">
        <f t="shared" si="14"/>
        <v>0</v>
      </c>
      <c r="O38" s="162">
        <f t="shared" si="15"/>
        <v>0</v>
      </c>
      <c r="P38" s="163">
        <f t="shared" si="16"/>
        <v>0</v>
      </c>
    </row>
    <row r="39" spans="1:16" x14ac:dyDescent="0.25">
      <c r="A39" s="169"/>
      <c r="B39" s="139"/>
      <c r="C39" s="44"/>
      <c r="D39" s="45"/>
      <c r="E39" s="45"/>
      <c r="F39" s="45"/>
      <c r="G39" s="171">
        <f t="shared" si="9"/>
        <v>0</v>
      </c>
      <c r="H39" s="162">
        <f ca="1">I39+IF(OR(B39=0,A_Stammdaten!$B$9&lt;B39),0,G39*1/20)</f>
        <v>0</v>
      </c>
      <c r="I39" s="162">
        <f ca="1">IFERROR(OFFSET(I39,0,A_Stammdaten!$B$9-2016),0)</f>
        <v>0</v>
      </c>
      <c r="J39" s="162">
        <f t="shared" si="10"/>
        <v>0</v>
      </c>
      <c r="K39" s="162">
        <f t="shared" si="11"/>
        <v>0</v>
      </c>
      <c r="L39" s="162">
        <f t="shared" si="12"/>
        <v>0</v>
      </c>
      <c r="M39" s="162">
        <f t="shared" si="13"/>
        <v>0</v>
      </c>
      <c r="N39" s="162">
        <f t="shared" si="14"/>
        <v>0</v>
      </c>
      <c r="O39" s="162">
        <f t="shared" si="15"/>
        <v>0</v>
      </c>
      <c r="P39" s="163">
        <f t="shared" si="16"/>
        <v>0</v>
      </c>
    </row>
    <row r="40" spans="1:16" x14ac:dyDescent="0.25">
      <c r="A40" s="169"/>
      <c r="B40" s="139"/>
      <c r="C40" s="44"/>
      <c r="D40" s="45"/>
      <c r="E40" s="45"/>
      <c r="F40" s="45"/>
      <c r="G40" s="171">
        <f t="shared" si="9"/>
        <v>0</v>
      </c>
      <c r="H40" s="162">
        <f ca="1">I40+IF(OR(B40=0,A_Stammdaten!$B$9&lt;B40),0,G40*1/20)</f>
        <v>0</v>
      </c>
      <c r="I40" s="162">
        <f ca="1">IFERROR(OFFSET(I40,0,A_Stammdaten!$B$9-2016),0)</f>
        <v>0</v>
      </c>
      <c r="J40" s="162">
        <f t="shared" si="10"/>
        <v>0</v>
      </c>
      <c r="K40" s="162">
        <f t="shared" si="11"/>
        <v>0</v>
      </c>
      <c r="L40" s="162">
        <f t="shared" si="12"/>
        <v>0</v>
      </c>
      <c r="M40" s="162">
        <f t="shared" si="13"/>
        <v>0</v>
      </c>
      <c r="N40" s="162">
        <f t="shared" si="14"/>
        <v>0</v>
      </c>
      <c r="O40" s="162">
        <f t="shared" si="15"/>
        <v>0</v>
      </c>
      <c r="P40" s="163">
        <f t="shared" si="16"/>
        <v>0</v>
      </c>
    </row>
    <row r="41" spans="1:16" x14ac:dyDescent="0.25">
      <c r="A41" s="169"/>
      <c r="B41" s="139"/>
      <c r="C41" s="44"/>
      <c r="D41" s="45"/>
      <c r="E41" s="45"/>
      <c r="F41" s="45"/>
      <c r="G41" s="171">
        <f t="shared" si="9"/>
        <v>0</v>
      </c>
      <c r="H41" s="162">
        <f ca="1">I41+IF(OR(B41=0,A_Stammdaten!$B$9&lt;B41),0,G41*1/20)</f>
        <v>0</v>
      </c>
      <c r="I41" s="162">
        <f ca="1">IFERROR(OFFSET(I41,0,A_Stammdaten!$B$9-2016),0)</f>
        <v>0</v>
      </c>
      <c r="J41" s="162">
        <f t="shared" si="10"/>
        <v>0</v>
      </c>
      <c r="K41" s="162">
        <f t="shared" si="11"/>
        <v>0</v>
      </c>
      <c r="L41" s="162">
        <f t="shared" si="12"/>
        <v>0</v>
      </c>
      <c r="M41" s="162">
        <f t="shared" si="13"/>
        <v>0</v>
      </c>
      <c r="N41" s="162">
        <f t="shared" si="14"/>
        <v>0</v>
      </c>
      <c r="O41" s="162">
        <f t="shared" si="15"/>
        <v>0</v>
      </c>
      <c r="P41" s="163">
        <f t="shared" si="16"/>
        <v>0</v>
      </c>
    </row>
    <row r="42" spans="1:16" x14ac:dyDescent="0.25">
      <c r="A42" s="169"/>
      <c r="B42" s="139"/>
      <c r="C42" s="44"/>
      <c r="D42" s="45"/>
      <c r="E42" s="45"/>
      <c r="F42" s="45"/>
      <c r="G42" s="171">
        <f t="shared" si="9"/>
        <v>0</v>
      </c>
      <c r="H42" s="162">
        <f ca="1">I42+IF(OR(B42=0,A_Stammdaten!$B$9&lt;B42),0,G42*1/20)</f>
        <v>0</v>
      </c>
      <c r="I42" s="162">
        <f ca="1">IFERROR(OFFSET(I42,0,A_Stammdaten!$B$9-2016),0)</f>
        <v>0</v>
      </c>
      <c r="J42" s="162">
        <f t="shared" si="10"/>
        <v>0</v>
      </c>
      <c r="K42" s="162">
        <f t="shared" si="11"/>
        <v>0</v>
      </c>
      <c r="L42" s="162">
        <f t="shared" si="12"/>
        <v>0</v>
      </c>
      <c r="M42" s="162">
        <f t="shared" si="13"/>
        <v>0</v>
      </c>
      <c r="N42" s="162">
        <f t="shared" si="14"/>
        <v>0</v>
      </c>
      <c r="O42" s="162">
        <f t="shared" si="15"/>
        <v>0</v>
      </c>
      <c r="P42" s="163">
        <f t="shared" si="16"/>
        <v>0</v>
      </c>
    </row>
    <row r="43" spans="1:16" x14ac:dyDescent="0.25">
      <c r="A43" s="169"/>
      <c r="B43" s="139"/>
      <c r="C43" s="44"/>
      <c r="D43" s="45"/>
      <c r="E43" s="45"/>
      <c r="F43" s="45"/>
      <c r="G43" s="171">
        <f t="shared" si="9"/>
        <v>0</v>
      </c>
      <c r="H43" s="162">
        <f ca="1">I43+IF(OR(B43=0,A_Stammdaten!$B$9&lt;B43),0,G43*1/20)</f>
        <v>0</v>
      </c>
      <c r="I43" s="162">
        <f ca="1">IFERROR(OFFSET(I43,0,A_Stammdaten!$B$9-2016),0)</f>
        <v>0</v>
      </c>
      <c r="J43" s="162">
        <f t="shared" si="10"/>
        <v>0</v>
      </c>
      <c r="K43" s="162">
        <f t="shared" si="11"/>
        <v>0</v>
      </c>
      <c r="L43" s="162">
        <f t="shared" si="12"/>
        <v>0</v>
      </c>
      <c r="M43" s="162">
        <f t="shared" si="13"/>
        <v>0</v>
      </c>
      <c r="N43" s="162">
        <f t="shared" si="14"/>
        <v>0</v>
      </c>
      <c r="O43" s="162">
        <f t="shared" si="15"/>
        <v>0</v>
      </c>
      <c r="P43" s="163">
        <f t="shared" si="16"/>
        <v>0</v>
      </c>
    </row>
    <row r="44" spans="1:16" x14ac:dyDescent="0.25">
      <c r="A44" s="169"/>
      <c r="B44" s="139"/>
      <c r="C44" s="44"/>
      <c r="D44" s="45"/>
      <c r="E44" s="45"/>
      <c r="F44" s="45"/>
      <c r="G44" s="171">
        <f t="shared" si="9"/>
        <v>0</v>
      </c>
      <c r="H44" s="162">
        <f ca="1">I44+IF(OR(B44=0,A_Stammdaten!$B$9&lt;B44),0,G44*1/20)</f>
        <v>0</v>
      </c>
      <c r="I44" s="162">
        <f ca="1">IFERROR(OFFSET(I44,0,A_Stammdaten!$B$9-2016),0)</f>
        <v>0</v>
      </c>
      <c r="J44" s="162">
        <f t="shared" si="10"/>
        <v>0</v>
      </c>
      <c r="K44" s="162">
        <f t="shared" si="11"/>
        <v>0</v>
      </c>
      <c r="L44" s="162">
        <f t="shared" si="12"/>
        <v>0</v>
      </c>
      <c r="M44" s="162">
        <f t="shared" si="13"/>
        <v>0</v>
      </c>
      <c r="N44" s="162">
        <f t="shared" si="14"/>
        <v>0</v>
      </c>
      <c r="O44" s="162">
        <f t="shared" si="15"/>
        <v>0</v>
      </c>
      <c r="P44" s="163">
        <f t="shared" si="16"/>
        <v>0</v>
      </c>
    </row>
    <row r="45" spans="1:16" x14ac:dyDescent="0.25">
      <c r="A45" s="169"/>
      <c r="B45" s="139"/>
      <c r="C45" s="44"/>
      <c r="D45" s="45"/>
      <c r="E45" s="45"/>
      <c r="F45" s="45"/>
      <c r="G45" s="171">
        <f t="shared" si="9"/>
        <v>0</v>
      </c>
      <c r="H45" s="162">
        <f ca="1">I45+IF(OR(B45=0,A_Stammdaten!$B$9&lt;B45),0,G45*1/20)</f>
        <v>0</v>
      </c>
      <c r="I45" s="162">
        <f ca="1">IFERROR(OFFSET(I45,0,A_Stammdaten!$B$9-2016),0)</f>
        <v>0</v>
      </c>
      <c r="J45" s="162">
        <f t="shared" si="10"/>
        <v>0</v>
      </c>
      <c r="K45" s="162">
        <f t="shared" si="11"/>
        <v>0</v>
      </c>
      <c r="L45" s="162">
        <f t="shared" si="12"/>
        <v>0</v>
      </c>
      <c r="M45" s="162">
        <f t="shared" si="13"/>
        <v>0</v>
      </c>
      <c r="N45" s="162">
        <f t="shared" si="14"/>
        <v>0</v>
      </c>
      <c r="O45" s="162">
        <f t="shared" si="15"/>
        <v>0</v>
      </c>
      <c r="P45" s="163">
        <f t="shared" si="16"/>
        <v>0</v>
      </c>
    </row>
    <row r="46" spans="1:16" x14ac:dyDescent="0.25">
      <c r="A46" s="169"/>
      <c r="B46" s="139"/>
      <c r="C46" s="44"/>
      <c r="D46" s="45"/>
      <c r="E46" s="45"/>
      <c r="F46" s="45"/>
      <c r="G46" s="171">
        <f t="shared" si="9"/>
        <v>0</v>
      </c>
      <c r="H46" s="162">
        <f ca="1">I46+IF(OR(B46=0,A_Stammdaten!$B$9&lt;B46),0,G46*1/20)</f>
        <v>0</v>
      </c>
      <c r="I46" s="162">
        <f ca="1">IFERROR(OFFSET(I46,0,A_Stammdaten!$B$9-2016),0)</f>
        <v>0</v>
      </c>
      <c r="J46" s="162">
        <f t="shared" si="10"/>
        <v>0</v>
      </c>
      <c r="K46" s="162">
        <f t="shared" si="11"/>
        <v>0</v>
      </c>
      <c r="L46" s="162">
        <f t="shared" si="12"/>
        <v>0</v>
      </c>
      <c r="M46" s="162">
        <f t="shared" si="13"/>
        <v>0</v>
      </c>
      <c r="N46" s="162">
        <f t="shared" si="14"/>
        <v>0</v>
      </c>
      <c r="O46" s="162">
        <f t="shared" si="15"/>
        <v>0</v>
      </c>
      <c r="P46" s="163">
        <f t="shared" si="16"/>
        <v>0</v>
      </c>
    </row>
    <row r="47" spans="1:16" x14ac:dyDescent="0.25">
      <c r="A47" s="169"/>
      <c r="B47" s="139"/>
      <c r="C47" s="44"/>
      <c r="D47" s="45"/>
      <c r="E47" s="45"/>
      <c r="F47" s="45"/>
      <c r="G47" s="171">
        <f t="shared" si="9"/>
        <v>0</v>
      </c>
      <c r="H47" s="162">
        <f ca="1">I47+IF(OR(B47=0,A_Stammdaten!$B$9&lt;B47),0,G47*1/20)</f>
        <v>0</v>
      </c>
      <c r="I47" s="162">
        <f ca="1">IFERROR(OFFSET(I47,0,A_Stammdaten!$B$9-2016),0)</f>
        <v>0</v>
      </c>
      <c r="J47" s="162">
        <f t="shared" si="10"/>
        <v>0</v>
      </c>
      <c r="K47" s="162">
        <f t="shared" si="11"/>
        <v>0</v>
      </c>
      <c r="L47" s="162">
        <f t="shared" si="12"/>
        <v>0</v>
      </c>
      <c r="M47" s="162">
        <f t="shared" si="13"/>
        <v>0</v>
      </c>
      <c r="N47" s="162">
        <f t="shared" si="14"/>
        <v>0</v>
      </c>
      <c r="O47" s="162">
        <f t="shared" si="15"/>
        <v>0</v>
      </c>
      <c r="P47" s="163">
        <f t="shared" si="16"/>
        <v>0</v>
      </c>
    </row>
    <row r="48" spans="1:16" x14ac:dyDescent="0.25">
      <c r="A48" s="169"/>
      <c r="B48" s="139"/>
      <c r="C48" s="44"/>
      <c r="D48" s="45"/>
      <c r="E48" s="45"/>
      <c r="F48" s="45"/>
      <c r="G48" s="171">
        <f t="shared" si="9"/>
        <v>0</v>
      </c>
      <c r="H48" s="162">
        <f ca="1">I48+IF(OR(B48=0,A_Stammdaten!$B$9&lt;B48),0,G48*1/20)</f>
        <v>0</v>
      </c>
      <c r="I48" s="162">
        <f ca="1">IFERROR(OFFSET(I48,0,A_Stammdaten!$B$9-2016),0)</f>
        <v>0</v>
      </c>
      <c r="J48" s="162">
        <f t="shared" si="10"/>
        <v>0</v>
      </c>
      <c r="K48" s="162">
        <f t="shared" si="11"/>
        <v>0</v>
      </c>
      <c r="L48" s="162">
        <f t="shared" si="12"/>
        <v>0</v>
      </c>
      <c r="M48" s="162">
        <f t="shared" si="13"/>
        <v>0</v>
      </c>
      <c r="N48" s="162">
        <f t="shared" si="14"/>
        <v>0</v>
      </c>
      <c r="O48" s="162">
        <f t="shared" si="15"/>
        <v>0</v>
      </c>
      <c r="P48" s="163">
        <f t="shared" si="16"/>
        <v>0</v>
      </c>
    </row>
    <row r="49" spans="1:17" x14ac:dyDescent="0.25">
      <c r="A49" s="169"/>
      <c r="B49" s="139"/>
      <c r="C49" s="44"/>
      <c r="D49" s="45"/>
      <c r="E49" s="45"/>
      <c r="F49" s="45"/>
      <c r="G49" s="171">
        <f t="shared" si="9"/>
        <v>0</v>
      </c>
      <c r="H49" s="162">
        <f ca="1">I49+IF(OR(B49=0,A_Stammdaten!$B$9&lt;B49),0,G49*1/20)</f>
        <v>0</v>
      </c>
      <c r="I49" s="162">
        <f ca="1">IFERROR(OFFSET(I49,0,A_Stammdaten!$B$9-2016),0)</f>
        <v>0</v>
      </c>
      <c r="J49" s="162">
        <f t="shared" si="10"/>
        <v>0</v>
      </c>
      <c r="K49" s="162">
        <f t="shared" si="11"/>
        <v>0</v>
      </c>
      <c r="L49" s="162">
        <f t="shared" si="12"/>
        <v>0</v>
      </c>
      <c r="M49" s="162">
        <f t="shared" si="13"/>
        <v>0</v>
      </c>
      <c r="N49" s="162">
        <f t="shared" si="14"/>
        <v>0</v>
      </c>
      <c r="O49" s="162">
        <f t="shared" si="15"/>
        <v>0</v>
      </c>
      <c r="P49" s="163">
        <f t="shared" si="16"/>
        <v>0</v>
      </c>
    </row>
    <row r="50" spans="1:17" x14ac:dyDescent="0.25">
      <c r="A50" s="169"/>
      <c r="B50" s="139"/>
      <c r="C50" s="44"/>
      <c r="D50" s="45"/>
      <c r="E50" s="45"/>
      <c r="F50" s="45"/>
      <c r="G50" s="171">
        <f t="shared" si="9"/>
        <v>0</v>
      </c>
      <c r="H50" s="162">
        <f ca="1">I50+IF(OR(B50=0,A_Stammdaten!$B$9&lt;B50),0,G50*1/20)</f>
        <v>0</v>
      </c>
      <c r="I50" s="162">
        <f ca="1">IFERROR(OFFSET(I50,0,A_Stammdaten!$B$9-2016),0)</f>
        <v>0</v>
      </c>
      <c r="J50" s="162">
        <f t="shared" si="10"/>
        <v>0</v>
      </c>
      <c r="K50" s="162">
        <f t="shared" si="11"/>
        <v>0</v>
      </c>
      <c r="L50" s="162">
        <f t="shared" si="12"/>
        <v>0</v>
      </c>
      <c r="M50" s="162">
        <f t="shared" si="13"/>
        <v>0</v>
      </c>
      <c r="N50" s="162">
        <f t="shared" si="14"/>
        <v>0</v>
      </c>
      <c r="O50" s="162">
        <f t="shared" si="15"/>
        <v>0</v>
      </c>
      <c r="P50" s="163">
        <f t="shared" si="16"/>
        <v>0</v>
      </c>
    </row>
    <row r="51" spans="1:17" x14ac:dyDescent="0.25">
      <c r="A51" s="169"/>
      <c r="B51" s="139"/>
      <c r="C51" s="44"/>
      <c r="D51" s="45"/>
      <c r="E51" s="45"/>
      <c r="F51" s="45"/>
      <c r="G51" s="171">
        <f t="shared" si="9"/>
        <v>0</v>
      </c>
      <c r="H51" s="162">
        <f ca="1">I51+IF(OR(B51=0,A_Stammdaten!$B$9&lt;B51),0,G51*1/20)</f>
        <v>0</v>
      </c>
      <c r="I51" s="162">
        <f ca="1">IFERROR(OFFSET(I51,0,A_Stammdaten!$B$9-2016),0)</f>
        <v>0</v>
      </c>
      <c r="J51" s="162">
        <f t="shared" si="10"/>
        <v>0</v>
      </c>
      <c r="K51" s="162">
        <f t="shared" si="11"/>
        <v>0</v>
      </c>
      <c r="L51" s="162">
        <f t="shared" si="12"/>
        <v>0</v>
      </c>
      <c r="M51" s="162">
        <f t="shared" si="13"/>
        <v>0</v>
      </c>
      <c r="N51" s="162">
        <f t="shared" si="14"/>
        <v>0</v>
      </c>
      <c r="O51" s="162">
        <f t="shared" si="15"/>
        <v>0</v>
      </c>
      <c r="P51" s="163">
        <f t="shared" si="16"/>
        <v>0</v>
      </c>
    </row>
    <row r="52" spans="1:17" x14ac:dyDescent="0.25">
      <c r="A52" s="169"/>
      <c r="B52" s="139"/>
      <c r="C52" s="44"/>
      <c r="D52" s="45"/>
      <c r="E52" s="45"/>
      <c r="F52" s="45"/>
      <c r="G52" s="171">
        <f t="shared" si="9"/>
        <v>0</v>
      </c>
      <c r="H52" s="162">
        <f ca="1">I52+IF(OR(B52=0,A_Stammdaten!$B$9&lt;B52),0,G52*1/20)</f>
        <v>0</v>
      </c>
      <c r="I52" s="162">
        <f ca="1">IFERROR(OFFSET(I52,0,A_Stammdaten!$B$9-2016),0)</f>
        <v>0</v>
      </c>
      <c r="J52" s="162">
        <f t="shared" si="10"/>
        <v>0</v>
      </c>
      <c r="K52" s="162">
        <f t="shared" si="11"/>
        <v>0</v>
      </c>
      <c r="L52" s="162">
        <f t="shared" si="12"/>
        <v>0</v>
      </c>
      <c r="M52" s="162">
        <f t="shared" si="13"/>
        <v>0</v>
      </c>
      <c r="N52" s="162">
        <f t="shared" si="14"/>
        <v>0</v>
      </c>
      <c r="O52" s="162">
        <f t="shared" si="15"/>
        <v>0</v>
      </c>
      <c r="P52" s="163">
        <f t="shared" si="16"/>
        <v>0</v>
      </c>
    </row>
    <row r="53" spans="1:17" x14ac:dyDescent="0.25">
      <c r="A53" s="169"/>
      <c r="B53" s="139"/>
      <c r="C53" s="44"/>
      <c r="D53" s="45"/>
      <c r="E53" s="45"/>
      <c r="F53" s="45"/>
      <c r="G53" s="171">
        <f t="shared" si="9"/>
        <v>0</v>
      </c>
      <c r="H53" s="162">
        <f ca="1">I53+IF(OR(B53=0,A_Stammdaten!$B$9&lt;B53),0,G53*1/20)</f>
        <v>0</v>
      </c>
      <c r="I53" s="162">
        <f ca="1">IFERROR(OFFSET(I53,0,A_Stammdaten!$B$9-2016),0)</f>
        <v>0</v>
      </c>
      <c r="J53" s="162">
        <f t="shared" si="10"/>
        <v>0</v>
      </c>
      <c r="K53" s="162">
        <f t="shared" si="11"/>
        <v>0</v>
      </c>
      <c r="L53" s="162">
        <f t="shared" si="12"/>
        <v>0</v>
      </c>
      <c r="M53" s="162">
        <f t="shared" si="13"/>
        <v>0</v>
      </c>
      <c r="N53" s="162">
        <f t="shared" si="14"/>
        <v>0</v>
      </c>
      <c r="O53" s="162">
        <f t="shared" si="15"/>
        <v>0</v>
      </c>
      <c r="P53" s="163">
        <f t="shared" si="16"/>
        <v>0</v>
      </c>
    </row>
    <row r="54" spans="1:17" ht="15.75" thickBot="1" x14ac:dyDescent="0.3">
      <c r="A54" s="169"/>
      <c r="B54" s="139"/>
      <c r="C54" s="44"/>
      <c r="D54" s="45"/>
      <c r="E54" s="45"/>
      <c r="F54" s="45"/>
      <c r="G54" s="171">
        <f t="shared" si="9"/>
        <v>0</v>
      </c>
      <c r="H54" s="162">
        <f ca="1">I54+IF(OR(B54=0,A_Stammdaten!$B$9&lt;B54),0,G54*1/20)</f>
        <v>0</v>
      </c>
      <c r="I54" s="162">
        <f ca="1">IFERROR(OFFSET(I54,0,A_Stammdaten!$B$9-2016),0)</f>
        <v>0</v>
      </c>
      <c r="J54" s="162">
        <f t="shared" si="10"/>
        <v>0</v>
      </c>
      <c r="K54" s="162">
        <f t="shared" si="11"/>
        <v>0</v>
      </c>
      <c r="L54" s="162">
        <f t="shared" si="12"/>
        <v>0</v>
      </c>
      <c r="M54" s="162">
        <f t="shared" si="13"/>
        <v>0</v>
      </c>
      <c r="N54" s="162">
        <f t="shared" si="14"/>
        <v>0</v>
      </c>
      <c r="O54" s="162">
        <f t="shared" si="15"/>
        <v>0</v>
      </c>
      <c r="P54" s="163">
        <f t="shared" si="16"/>
        <v>0</v>
      </c>
    </row>
    <row r="55" spans="1:17" ht="15.75" thickBot="1" x14ac:dyDescent="0.3">
      <c r="A55" s="141" t="s">
        <v>229</v>
      </c>
      <c r="B55" s="142"/>
      <c r="C55" s="143"/>
      <c r="D55" s="143"/>
      <c r="E55" s="143"/>
      <c r="F55" s="143"/>
      <c r="G55" s="143"/>
      <c r="H55" s="143"/>
      <c r="I55" s="143"/>
      <c r="J55" s="143"/>
      <c r="K55" s="143"/>
      <c r="L55" s="143"/>
      <c r="M55" s="143"/>
      <c r="N55" s="143"/>
      <c r="O55" s="143"/>
      <c r="P55" s="143"/>
      <c r="Q55" s="144"/>
    </row>
  </sheetData>
  <mergeCells count="1">
    <mergeCell ref="H3:I3"/>
  </mergeCells>
  <conditionalFormatting sqref="B5:B54">
    <cfRule type="cellIs" dxfId="49" priority="1" operator="equal">
      <formula>0</formula>
    </cfRule>
    <cfRule type="cellIs" dxfId="48" priority="2" operator="lessThan">
      <formula>2017</formula>
    </cfRule>
  </conditionalFormatting>
  <dataValidations count="1">
    <dataValidation type="list" allowBlank="1" showInputMessage="1" showErrorMessage="1" sqref="C5:C54">
      <formula1>Kategorie_2</formula1>
    </dataValidation>
  </dataValidations>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1" manualBreakCount="1">
    <brk id="40" max="15" man="1"/>
  </row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ErrorMessage="1">
          <x14:formula1>
            <xm:f>A_Stammdaten!$A$35:$A$134</xm:f>
          </x14:formula1>
          <xm:sqref>A5:A54</xm:sqref>
        </x14:dataValidation>
        <x14:dataValidation type="list" errorStyle="warning" allowBlank="1">
          <x14:formula1>
            <xm:f>Listen!$I$2:$I$8</xm:f>
          </x14:formula1>
          <xm:sqref>B5:B54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CC"/>
    <pageSetUpPr fitToPage="1"/>
  </sheetPr>
  <dimension ref="A1:X55"/>
  <sheetViews>
    <sheetView showGridLines="0" showZeros="0" topLeftCell="C1" zoomScaleNormal="100" workbookViewId="0">
      <pane ySplit="4" topLeftCell="A5" activePane="bottomLeft" state="frozen"/>
      <selection pane="bottomLeft" activeCell="K5" sqref="K5"/>
    </sheetView>
  </sheetViews>
  <sheetFormatPr baseColWidth="10" defaultRowHeight="15" x14ac:dyDescent="0.25"/>
  <cols>
    <col min="1" max="1" width="9.7109375" style="6" customWidth="1"/>
    <col min="2" max="2" width="64.7109375" style="6" customWidth="1"/>
    <col min="3" max="3" width="40.7109375" style="6" customWidth="1"/>
    <col min="4" max="4" width="15.7109375" style="16" customWidth="1"/>
    <col min="5" max="12" width="20.7109375" style="6" customWidth="1"/>
    <col min="13" max="23" width="11.42578125" style="6"/>
    <col min="24" max="24" width="0" style="6" hidden="1" customWidth="1"/>
    <col min="25" max="16384" width="11.42578125" style="6"/>
  </cols>
  <sheetData>
    <row r="1" spans="1:24" ht="24.95" customHeight="1" x14ac:dyDescent="0.25">
      <c r="A1" s="68" t="s">
        <v>187</v>
      </c>
      <c r="D1" s="6"/>
    </row>
    <row r="2" spans="1:24" ht="20.100000000000001" customHeight="1" x14ac:dyDescent="0.25">
      <c r="A2" s="67" t="str">
        <f>ROMAN(COLUMN())</f>
        <v>I</v>
      </c>
      <c r="B2" s="67" t="str">
        <f>ROMAN(COLUMN())</f>
        <v>II</v>
      </c>
      <c r="C2" s="67" t="str">
        <f t="shared" ref="C2:L2" si="0">ROMAN(COLUMN())</f>
        <v>III</v>
      </c>
      <c r="D2" s="67" t="str">
        <f t="shared" si="0"/>
        <v>IV</v>
      </c>
      <c r="E2" s="67" t="str">
        <f t="shared" si="0"/>
        <v>V</v>
      </c>
      <c r="F2" s="67" t="str">
        <f t="shared" si="0"/>
        <v>VI</v>
      </c>
      <c r="G2" s="67" t="str">
        <f t="shared" si="0"/>
        <v>VII</v>
      </c>
      <c r="H2" s="67" t="str">
        <f t="shared" si="0"/>
        <v>VIII</v>
      </c>
      <c r="I2" s="67" t="str">
        <f t="shared" si="0"/>
        <v>IX</v>
      </c>
      <c r="J2" s="67" t="str">
        <f t="shared" si="0"/>
        <v>X</v>
      </c>
      <c r="K2" s="67" t="str">
        <f t="shared" si="0"/>
        <v>XI</v>
      </c>
      <c r="L2" s="67" t="str">
        <f t="shared" si="0"/>
        <v>XII</v>
      </c>
    </row>
    <row r="3" spans="1:24" ht="20.100000000000001" customHeight="1" x14ac:dyDescent="0.25">
      <c r="A3" s="28"/>
      <c r="B3" s="28" t="s">
        <v>24</v>
      </c>
      <c r="C3" s="29"/>
      <c r="D3" s="30"/>
      <c r="E3" s="28" t="s">
        <v>56</v>
      </c>
      <c r="F3" s="29"/>
      <c r="G3" s="29"/>
      <c r="H3" s="29"/>
      <c r="I3" s="29"/>
      <c r="J3" s="29"/>
      <c r="K3" s="29"/>
      <c r="L3" s="30"/>
    </row>
    <row r="4" spans="1:24" ht="84.95" customHeight="1" x14ac:dyDescent="0.25">
      <c r="A4" s="153" t="s">
        <v>65</v>
      </c>
      <c r="B4" s="154" t="s">
        <v>26</v>
      </c>
      <c r="C4" s="154" t="s">
        <v>3</v>
      </c>
      <c r="D4" s="147" t="s">
        <v>38</v>
      </c>
      <c r="E4" s="147" t="s">
        <v>249</v>
      </c>
      <c r="F4" s="147" t="s">
        <v>10</v>
      </c>
      <c r="G4" s="147" t="s">
        <v>4</v>
      </c>
      <c r="H4" s="147" t="s">
        <v>238</v>
      </c>
      <c r="I4" s="147" t="s">
        <v>29</v>
      </c>
      <c r="J4" s="147" t="s">
        <v>226</v>
      </c>
      <c r="K4" s="147" t="s">
        <v>222</v>
      </c>
      <c r="L4" s="161" t="s">
        <v>227</v>
      </c>
    </row>
    <row r="5" spans="1:24" x14ac:dyDescent="0.25">
      <c r="A5" s="169"/>
      <c r="B5" s="46"/>
      <c r="C5" s="43"/>
      <c r="D5" s="47"/>
      <c r="E5" s="45"/>
      <c r="F5" s="45"/>
      <c r="G5" s="45"/>
      <c r="H5" s="157">
        <f>SUM(E5,F5)-G5</f>
        <v>0</v>
      </c>
      <c r="I5" s="45"/>
      <c r="J5" s="45"/>
      <c r="K5" s="45"/>
      <c r="L5" s="173"/>
      <c r="X5" s="10" t="str">
        <f t="shared" ref="X5:X36" si="1">IF(B5="geleistete Anzahlungen und Anlagen im Bau des Sachanlagevermögens","Zeitreihe_2","Zeitreihe_1")</f>
        <v>Zeitreihe_1</v>
      </c>
    </row>
    <row r="6" spans="1:24" x14ac:dyDescent="0.25">
      <c r="A6" s="169"/>
      <c r="B6" s="46"/>
      <c r="C6" s="43"/>
      <c r="D6" s="47"/>
      <c r="E6" s="45"/>
      <c r="F6" s="45"/>
      <c r="G6" s="45"/>
      <c r="H6" s="157">
        <f t="shared" ref="H6:H54" si="2">SUM(E6,F6)-G6</f>
        <v>0</v>
      </c>
      <c r="I6" s="45"/>
      <c r="J6" s="45"/>
      <c r="K6" s="45"/>
      <c r="L6" s="173"/>
      <c r="X6" s="10" t="str">
        <f t="shared" si="1"/>
        <v>Zeitreihe_1</v>
      </c>
    </row>
    <row r="7" spans="1:24" x14ac:dyDescent="0.25">
      <c r="A7" s="169"/>
      <c r="B7" s="46"/>
      <c r="C7" s="43"/>
      <c r="D7" s="47"/>
      <c r="E7" s="45"/>
      <c r="F7" s="45"/>
      <c r="G7" s="45"/>
      <c r="H7" s="157">
        <f t="shared" si="2"/>
        <v>0</v>
      </c>
      <c r="I7" s="45"/>
      <c r="J7" s="45"/>
      <c r="K7" s="45"/>
      <c r="L7" s="173"/>
      <c r="X7" s="10" t="str">
        <f t="shared" si="1"/>
        <v>Zeitreihe_1</v>
      </c>
    </row>
    <row r="8" spans="1:24" x14ac:dyDescent="0.25">
      <c r="A8" s="169"/>
      <c r="B8" s="43"/>
      <c r="C8" s="43"/>
      <c r="D8" s="47"/>
      <c r="E8" s="45"/>
      <c r="F8" s="45"/>
      <c r="G8" s="45"/>
      <c r="H8" s="157">
        <f t="shared" si="2"/>
        <v>0</v>
      </c>
      <c r="I8" s="45"/>
      <c r="J8" s="45"/>
      <c r="K8" s="45"/>
      <c r="L8" s="173"/>
      <c r="X8" s="10" t="str">
        <f t="shared" si="1"/>
        <v>Zeitreihe_1</v>
      </c>
    </row>
    <row r="9" spans="1:24" x14ac:dyDescent="0.25">
      <c r="A9" s="172"/>
      <c r="B9" s="43"/>
      <c r="C9" s="43"/>
      <c r="D9" s="47"/>
      <c r="E9" s="45"/>
      <c r="F9" s="45"/>
      <c r="G9" s="45"/>
      <c r="H9" s="157">
        <f t="shared" si="2"/>
        <v>0</v>
      </c>
      <c r="I9" s="45"/>
      <c r="J9" s="45"/>
      <c r="K9" s="45"/>
      <c r="L9" s="173"/>
      <c r="X9" s="10" t="str">
        <f t="shared" si="1"/>
        <v>Zeitreihe_1</v>
      </c>
    </row>
    <row r="10" spans="1:24" x14ac:dyDescent="0.25">
      <c r="A10" s="172"/>
      <c r="B10" s="43"/>
      <c r="C10" s="43"/>
      <c r="D10" s="47"/>
      <c r="E10" s="45"/>
      <c r="F10" s="45"/>
      <c r="G10" s="45"/>
      <c r="H10" s="157">
        <f t="shared" si="2"/>
        <v>0</v>
      </c>
      <c r="I10" s="45"/>
      <c r="J10" s="45"/>
      <c r="K10" s="45"/>
      <c r="L10" s="173"/>
      <c r="X10" s="10" t="str">
        <f t="shared" si="1"/>
        <v>Zeitreihe_1</v>
      </c>
    </row>
    <row r="11" spans="1:24" x14ac:dyDescent="0.25">
      <c r="A11" s="172"/>
      <c r="B11" s="43"/>
      <c r="C11" s="43"/>
      <c r="D11" s="47"/>
      <c r="E11" s="45"/>
      <c r="F11" s="45"/>
      <c r="G11" s="45"/>
      <c r="H11" s="157">
        <f t="shared" si="2"/>
        <v>0</v>
      </c>
      <c r="I11" s="45"/>
      <c r="J11" s="45"/>
      <c r="K11" s="45"/>
      <c r="L11" s="173"/>
      <c r="X11" s="10" t="str">
        <f t="shared" si="1"/>
        <v>Zeitreihe_1</v>
      </c>
    </row>
    <row r="12" spans="1:24" x14ac:dyDescent="0.25">
      <c r="A12" s="172"/>
      <c r="B12" s="43"/>
      <c r="C12" s="43"/>
      <c r="D12" s="47"/>
      <c r="E12" s="45"/>
      <c r="F12" s="45"/>
      <c r="G12" s="45"/>
      <c r="H12" s="157">
        <f t="shared" si="2"/>
        <v>0</v>
      </c>
      <c r="I12" s="45"/>
      <c r="J12" s="45"/>
      <c r="K12" s="45"/>
      <c r="L12" s="173"/>
      <c r="X12" s="10" t="str">
        <f t="shared" si="1"/>
        <v>Zeitreihe_1</v>
      </c>
    </row>
    <row r="13" spans="1:24" x14ac:dyDescent="0.25">
      <c r="A13" s="169"/>
      <c r="B13" s="43"/>
      <c r="C13" s="43"/>
      <c r="D13" s="47"/>
      <c r="E13" s="45"/>
      <c r="F13" s="45"/>
      <c r="G13" s="45"/>
      <c r="H13" s="157">
        <f t="shared" si="2"/>
        <v>0</v>
      </c>
      <c r="I13" s="45"/>
      <c r="J13" s="45"/>
      <c r="K13" s="45"/>
      <c r="L13" s="173"/>
      <c r="X13" s="10" t="str">
        <f t="shared" si="1"/>
        <v>Zeitreihe_1</v>
      </c>
    </row>
    <row r="14" spans="1:24" x14ac:dyDescent="0.25">
      <c r="A14" s="169"/>
      <c r="B14" s="43"/>
      <c r="C14" s="43"/>
      <c r="D14" s="47"/>
      <c r="E14" s="45"/>
      <c r="F14" s="45"/>
      <c r="G14" s="45"/>
      <c r="H14" s="157">
        <f t="shared" si="2"/>
        <v>0</v>
      </c>
      <c r="I14" s="45"/>
      <c r="J14" s="45"/>
      <c r="K14" s="45"/>
      <c r="L14" s="173"/>
      <c r="X14" s="10" t="str">
        <f t="shared" si="1"/>
        <v>Zeitreihe_1</v>
      </c>
    </row>
    <row r="15" spans="1:24" x14ac:dyDescent="0.25">
      <c r="A15" s="169"/>
      <c r="B15" s="43"/>
      <c r="C15" s="43"/>
      <c r="D15" s="47"/>
      <c r="E15" s="45"/>
      <c r="F15" s="45"/>
      <c r="G15" s="45"/>
      <c r="H15" s="157">
        <f t="shared" si="2"/>
        <v>0</v>
      </c>
      <c r="I15" s="45"/>
      <c r="J15" s="45"/>
      <c r="K15" s="45"/>
      <c r="L15" s="173"/>
      <c r="X15" s="10" t="str">
        <f t="shared" si="1"/>
        <v>Zeitreihe_1</v>
      </c>
    </row>
    <row r="16" spans="1:24" x14ac:dyDescent="0.25">
      <c r="A16" s="169"/>
      <c r="B16" s="43"/>
      <c r="C16" s="43"/>
      <c r="D16" s="47"/>
      <c r="E16" s="45"/>
      <c r="F16" s="45"/>
      <c r="G16" s="45"/>
      <c r="H16" s="157">
        <f t="shared" si="2"/>
        <v>0</v>
      </c>
      <c r="I16" s="45"/>
      <c r="J16" s="45"/>
      <c r="K16" s="45"/>
      <c r="L16" s="173"/>
      <c r="X16" s="10" t="str">
        <f t="shared" si="1"/>
        <v>Zeitreihe_1</v>
      </c>
    </row>
    <row r="17" spans="1:24" x14ac:dyDescent="0.25">
      <c r="A17" s="169"/>
      <c r="B17" s="43"/>
      <c r="C17" s="43"/>
      <c r="D17" s="47"/>
      <c r="E17" s="45"/>
      <c r="F17" s="45"/>
      <c r="G17" s="45"/>
      <c r="H17" s="157">
        <f t="shared" si="2"/>
        <v>0</v>
      </c>
      <c r="I17" s="45"/>
      <c r="J17" s="45"/>
      <c r="K17" s="45"/>
      <c r="L17" s="173"/>
      <c r="X17" s="10" t="str">
        <f t="shared" si="1"/>
        <v>Zeitreihe_1</v>
      </c>
    </row>
    <row r="18" spans="1:24" x14ac:dyDescent="0.25">
      <c r="A18" s="169"/>
      <c r="B18" s="43"/>
      <c r="C18" s="46"/>
      <c r="D18" s="47"/>
      <c r="E18" s="45"/>
      <c r="F18" s="45"/>
      <c r="G18" s="45"/>
      <c r="H18" s="157">
        <f t="shared" si="2"/>
        <v>0</v>
      </c>
      <c r="I18" s="45"/>
      <c r="J18" s="45"/>
      <c r="K18" s="45"/>
      <c r="L18" s="173"/>
      <c r="X18" s="10" t="str">
        <f t="shared" si="1"/>
        <v>Zeitreihe_1</v>
      </c>
    </row>
    <row r="19" spans="1:24" x14ac:dyDescent="0.25">
      <c r="A19" s="169"/>
      <c r="B19" s="43"/>
      <c r="C19" s="43"/>
      <c r="D19" s="47"/>
      <c r="E19" s="45"/>
      <c r="F19" s="45"/>
      <c r="G19" s="45"/>
      <c r="H19" s="157">
        <f t="shared" si="2"/>
        <v>0</v>
      </c>
      <c r="I19" s="45"/>
      <c r="J19" s="45"/>
      <c r="K19" s="45"/>
      <c r="L19" s="173"/>
      <c r="X19" s="10" t="str">
        <f t="shared" si="1"/>
        <v>Zeitreihe_1</v>
      </c>
    </row>
    <row r="20" spans="1:24" x14ac:dyDescent="0.25">
      <c r="A20" s="169"/>
      <c r="B20" s="43"/>
      <c r="C20" s="43"/>
      <c r="D20" s="47"/>
      <c r="E20" s="45"/>
      <c r="F20" s="45"/>
      <c r="G20" s="45"/>
      <c r="H20" s="157">
        <f t="shared" si="2"/>
        <v>0</v>
      </c>
      <c r="I20" s="45"/>
      <c r="J20" s="45"/>
      <c r="K20" s="45"/>
      <c r="L20" s="173"/>
      <c r="X20" s="10" t="str">
        <f t="shared" si="1"/>
        <v>Zeitreihe_1</v>
      </c>
    </row>
    <row r="21" spans="1:24" x14ac:dyDescent="0.25">
      <c r="A21" s="169"/>
      <c r="B21" s="43"/>
      <c r="C21" s="43"/>
      <c r="D21" s="47"/>
      <c r="E21" s="45"/>
      <c r="F21" s="45"/>
      <c r="G21" s="45"/>
      <c r="H21" s="157">
        <f t="shared" si="2"/>
        <v>0</v>
      </c>
      <c r="I21" s="45"/>
      <c r="J21" s="45"/>
      <c r="K21" s="45"/>
      <c r="L21" s="173"/>
      <c r="X21" s="10" t="str">
        <f t="shared" si="1"/>
        <v>Zeitreihe_1</v>
      </c>
    </row>
    <row r="22" spans="1:24" x14ac:dyDescent="0.25">
      <c r="A22" s="169"/>
      <c r="B22" s="43"/>
      <c r="C22" s="43"/>
      <c r="D22" s="47"/>
      <c r="E22" s="45"/>
      <c r="F22" s="45"/>
      <c r="G22" s="45"/>
      <c r="H22" s="157">
        <f t="shared" si="2"/>
        <v>0</v>
      </c>
      <c r="I22" s="45"/>
      <c r="J22" s="45"/>
      <c r="K22" s="45"/>
      <c r="L22" s="173"/>
      <c r="X22" s="10" t="str">
        <f t="shared" si="1"/>
        <v>Zeitreihe_1</v>
      </c>
    </row>
    <row r="23" spans="1:24" x14ac:dyDescent="0.25">
      <c r="A23" s="169"/>
      <c r="B23" s="43"/>
      <c r="C23" s="43"/>
      <c r="D23" s="47"/>
      <c r="E23" s="45"/>
      <c r="F23" s="45"/>
      <c r="G23" s="45"/>
      <c r="H23" s="157">
        <f t="shared" si="2"/>
        <v>0</v>
      </c>
      <c r="I23" s="45"/>
      <c r="J23" s="45"/>
      <c r="K23" s="45"/>
      <c r="L23" s="173"/>
      <c r="X23" s="10" t="str">
        <f t="shared" si="1"/>
        <v>Zeitreihe_1</v>
      </c>
    </row>
    <row r="24" spans="1:24" x14ac:dyDescent="0.25">
      <c r="A24" s="169"/>
      <c r="B24" s="43"/>
      <c r="C24" s="43"/>
      <c r="D24" s="47"/>
      <c r="E24" s="45"/>
      <c r="F24" s="45"/>
      <c r="G24" s="45"/>
      <c r="H24" s="157">
        <f t="shared" si="2"/>
        <v>0</v>
      </c>
      <c r="I24" s="45"/>
      <c r="J24" s="45"/>
      <c r="K24" s="45"/>
      <c r="L24" s="173"/>
      <c r="X24" s="10" t="str">
        <f t="shared" si="1"/>
        <v>Zeitreihe_1</v>
      </c>
    </row>
    <row r="25" spans="1:24" x14ac:dyDescent="0.25">
      <c r="A25" s="169"/>
      <c r="B25" s="43"/>
      <c r="C25" s="43"/>
      <c r="D25" s="47"/>
      <c r="E25" s="45"/>
      <c r="F25" s="45"/>
      <c r="G25" s="45"/>
      <c r="H25" s="157">
        <f t="shared" si="2"/>
        <v>0</v>
      </c>
      <c r="I25" s="45"/>
      <c r="J25" s="45"/>
      <c r="K25" s="45"/>
      <c r="L25" s="173"/>
      <c r="X25" s="10" t="str">
        <f t="shared" si="1"/>
        <v>Zeitreihe_1</v>
      </c>
    </row>
    <row r="26" spans="1:24" x14ac:dyDescent="0.25">
      <c r="A26" s="169"/>
      <c r="B26" s="43"/>
      <c r="C26" s="43"/>
      <c r="D26" s="47"/>
      <c r="E26" s="45"/>
      <c r="F26" s="45"/>
      <c r="G26" s="45"/>
      <c r="H26" s="157">
        <f t="shared" si="2"/>
        <v>0</v>
      </c>
      <c r="I26" s="45"/>
      <c r="J26" s="45"/>
      <c r="K26" s="45"/>
      <c r="L26" s="173"/>
      <c r="X26" s="10" t="str">
        <f t="shared" si="1"/>
        <v>Zeitreihe_1</v>
      </c>
    </row>
    <row r="27" spans="1:24" x14ac:dyDescent="0.25">
      <c r="A27" s="169"/>
      <c r="B27" s="43"/>
      <c r="C27" s="43"/>
      <c r="D27" s="47"/>
      <c r="E27" s="45"/>
      <c r="F27" s="45"/>
      <c r="G27" s="45"/>
      <c r="H27" s="157">
        <f t="shared" si="2"/>
        <v>0</v>
      </c>
      <c r="I27" s="45"/>
      <c r="J27" s="45"/>
      <c r="K27" s="45"/>
      <c r="L27" s="173"/>
      <c r="X27" s="10" t="str">
        <f t="shared" si="1"/>
        <v>Zeitreihe_1</v>
      </c>
    </row>
    <row r="28" spans="1:24" x14ac:dyDescent="0.25">
      <c r="A28" s="169"/>
      <c r="B28" s="43"/>
      <c r="C28" s="43"/>
      <c r="D28" s="47"/>
      <c r="E28" s="45"/>
      <c r="F28" s="45"/>
      <c r="G28" s="45"/>
      <c r="H28" s="157">
        <f t="shared" si="2"/>
        <v>0</v>
      </c>
      <c r="I28" s="45"/>
      <c r="J28" s="45"/>
      <c r="K28" s="45"/>
      <c r="L28" s="173"/>
      <c r="X28" s="10" t="str">
        <f t="shared" si="1"/>
        <v>Zeitreihe_1</v>
      </c>
    </row>
    <row r="29" spans="1:24" x14ac:dyDescent="0.25">
      <c r="A29" s="169"/>
      <c r="B29" s="43"/>
      <c r="C29" s="43"/>
      <c r="D29" s="47"/>
      <c r="E29" s="45"/>
      <c r="F29" s="45"/>
      <c r="G29" s="45"/>
      <c r="H29" s="157">
        <f t="shared" si="2"/>
        <v>0</v>
      </c>
      <c r="I29" s="45"/>
      <c r="J29" s="45"/>
      <c r="K29" s="45"/>
      <c r="L29" s="173"/>
      <c r="X29" s="10" t="str">
        <f t="shared" si="1"/>
        <v>Zeitreihe_1</v>
      </c>
    </row>
    <row r="30" spans="1:24" x14ac:dyDescent="0.25">
      <c r="A30" s="169"/>
      <c r="B30" s="43"/>
      <c r="C30" s="43"/>
      <c r="D30" s="47"/>
      <c r="E30" s="45"/>
      <c r="F30" s="45"/>
      <c r="G30" s="45"/>
      <c r="H30" s="157">
        <f t="shared" si="2"/>
        <v>0</v>
      </c>
      <c r="I30" s="45"/>
      <c r="J30" s="45"/>
      <c r="K30" s="45"/>
      <c r="L30" s="173"/>
      <c r="X30" s="10" t="str">
        <f t="shared" si="1"/>
        <v>Zeitreihe_1</v>
      </c>
    </row>
    <row r="31" spans="1:24" x14ac:dyDescent="0.25">
      <c r="A31" s="169"/>
      <c r="B31" s="43"/>
      <c r="C31" s="43"/>
      <c r="D31" s="47"/>
      <c r="E31" s="45"/>
      <c r="F31" s="45"/>
      <c r="G31" s="45"/>
      <c r="H31" s="157">
        <f t="shared" si="2"/>
        <v>0</v>
      </c>
      <c r="I31" s="45"/>
      <c r="J31" s="45"/>
      <c r="K31" s="45"/>
      <c r="L31" s="173"/>
      <c r="X31" s="10" t="str">
        <f t="shared" si="1"/>
        <v>Zeitreihe_1</v>
      </c>
    </row>
    <row r="32" spans="1:24" x14ac:dyDescent="0.25">
      <c r="A32" s="169"/>
      <c r="B32" s="43"/>
      <c r="C32" s="43"/>
      <c r="D32" s="47"/>
      <c r="E32" s="45"/>
      <c r="F32" s="45"/>
      <c r="G32" s="45"/>
      <c r="H32" s="157">
        <f t="shared" si="2"/>
        <v>0</v>
      </c>
      <c r="I32" s="45"/>
      <c r="J32" s="45"/>
      <c r="K32" s="45"/>
      <c r="L32" s="173"/>
      <c r="X32" s="10" t="str">
        <f t="shared" si="1"/>
        <v>Zeitreihe_1</v>
      </c>
    </row>
    <row r="33" spans="1:24" x14ac:dyDescent="0.25">
      <c r="A33" s="169"/>
      <c r="B33" s="43"/>
      <c r="C33" s="43"/>
      <c r="D33" s="47"/>
      <c r="E33" s="45"/>
      <c r="F33" s="45"/>
      <c r="G33" s="45"/>
      <c r="H33" s="157">
        <f t="shared" si="2"/>
        <v>0</v>
      </c>
      <c r="I33" s="45"/>
      <c r="J33" s="45"/>
      <c r="K33" s="45"/>
      <c r="L33" s="173"/>
      <c r="X33" s="10" t="str">
        <f t="shared" si="1"/>
        <v>Zeitreihe_1</v>
      </c>
    </row>
    <row r="34" spans="1:24" x14ac:dyDescent="0.25">
      <c r="A34" s="169"/>
      <c r="B34" s="43"/>
      <c r="C34" s="43"/>
      <c r="D34" s="47"/>
      <c r="E34" s="45"/>
      <c r="F34" s="45"/>
      <c r="G34" s="45"/>
      <c r="H34" s="157">
        <f t="shared" si="2"/>
        <v>0</v>
      </c>
      <c r="I34" s="45"/>
      <c r="J34" s="45"/>
      <c r="K34" s="45"/>
      <c r="L34" s="173"/>
      <c r="X34" s="10" t="str">
        <f t="shared" si="1"/>
        <v>Zeitreihe_1</v>
      </c>
    </row>
    <row r="35" spans="1:24" x14ac:dyDescent="0.25">
      <c r="A35" s="169"/>
      <c r="B35" s="43"/>
      <c r="C35" s="43"/>
      <c r="D35" s="47"/>
      <c r="E35" s="45"/>
      <c r="F35" s="45"/>
      <c r="G35" s="45"/>
      <c r="H35" s="157">
        <f t="shared" si="2"/>
        <v>0</v>
      </c>
      <c r="I35" s="45"/>
      <c r="J35" s="45"/>
      <c r="K35" s="45"/>
      <c r="L35" s="173"/>
      <c r="X35" s="10" t="str">
        <f t="shared" si="1"/>
        <v>Zeitreihe_1</v>
      </c>
    </row>
    <row r="36" spans="1:24" x14ac:dyDescent="0.25">
      <c r="A36" s="169"/>
      <c r="B36" s="43"/>
      <c r="C36" s="43"/>
      <c r="D36" s="47"/>
      <c r="E36" s="45"/>
      <c r="F36" s="45"/>
      <c r="G36" s="45"/>
      <c r="H36" s="157">
        <f t="shared" si="2"/>
        <v>0</v>
      </c>
      <c r="I36" s="45"/>
      <c r="J36" s="45"/>
      <c r="K36" s="45"/>
      <c r="L36" s="173"/>
      <c r="X36" s="10" t="str">
        <f t="shared" si="1"/>
        <v>Zeitreihe_1</v>
      </c>
    </row>
    <row r="37" spans="1:24" x14ac:dyDescent="0.25">
      <c r="A37" s="169"/>
      <c r="B37" s="43"/>
      <c r="C37" s="43"/>
      <c r="D37" s="47"/>
      <c r="E37" s="45"/>
      <c r="F37" s="45"/>
      <c r="G37" s="45"/>
      <c r="H37" s="157">
        <f t="shared" si="2"/>
        <v>0</v>
      </c>
      <c r="I37" s="45"/>
      <c r="J37" s="45"/>
      <c r="K37" s="45"/>
      <c r="L37" s="173"/>
      <c r="X37" s="10" t="str">
        <f t="shared" ref="X37:X54" si="3">IF(B37="geleistete Anzahlungen und Anlagen im Bau des Sachanlagevermögens","Zeitreihe_2","Zeitreihe_1")</f>
        <v>Zeitreihe_1</v>
      </c>
    </row>
    <row r="38" spans="1:24" x14ac:dyDescent="0.25">
      <c r="A38" s="169"/>
      <c r="B38" s="43"/>
      <c r="C38" s="43"/>
      <c r="D38" s="47"/>
      <c r="E38" s="45"/>
      <c r="F38" s="45"/>
      <c r="G38" s="45"/>
      <c r="H38" s="157">
        <f t="shared" si="2"/>
        <v>0</v>
      </c>
      <c r="I38" s="45"/>
      <c r="J38" s="45"/>
      <c r="K38" s="45"/>
      <c r="L38" s="173"/>
      <c r="X38" s="10" t="str">
        <f t="shared" si="3"/>
        <v>Zeitreihe_1</v>
      </c>
    </row>
    <row r="39" spans="1:24" x14ac:dyDescent="0.25">
      <c r="A39" s="169"/>
      <c r="B39" s="43"/>
      <c r="C39" s="43"/>
      <c r="D39" s="47"/>
      <c r="E39" s="45"/>
      <c r="F39" s="45"/>
      <c r="G39" s="45"/>
      <c r="H39" s="157">
        <f t="shared" si="2"/>
        <v>0</v>
      </c>
      <c r="I39" s="45"/>
      <c r="J39" s="45"/>
      <c r="K39" s="45"/>
      <c r="L39" s="173"/>
      <c r="X39" s="10" t="str">
        <f t="shared" si="3"/>
        <v>Zeitreihe_1</v>
      </c>
    </row>
    <row r="40" spans="1:24" x14ac:dyDescent="0.25">
      <c r="A40" s="169"/>
      <c r="B40" s="43"/>
      <c r="C40" s="43"/>
      <c r="D40" s="47"/>
      <c r="E40" s="45"/>
      <c r="F40" s="45"/>
      <c r="G40" s="45"/>
      <c r="H40" s="157">
        <f t="shared" si="2"/>
        <v>0</v>
      </c>
      <c r="I40" s="45"/>
      <c r="J40" s="45"/>
      <c r="K40" s="45"/>
      <c r="L40" s="173"/>
      <c r="X40" s="10" t="str">
        <f t="shared" si="3"/>
        <v>Zeitreihe_1</v>
      </c>
    </row>
    <row r="41" spans="1:24" x14ac:dyDescent="0.25">
      <c r="A41" s="169"/>
      <c r="B41" s="43"/>
      <c r="C41" s="43"/>
      <c r="D41" s="47"/>
      <c r="E41" s="45"/>
      <c r="F41" s="45"/>
      <c r="G41" s="45"/>
      <c r="H41" s="157">
        <f t="shared" si="2"/>
        <v>0</v>
      </c>
      <c r="I41" s="45"/>
      <c r="J41" s="45"/>
      <c r="K41" s="45"/>
      <c r="L41" s="173"/>
      <c r="X41" s="10" t="str">
        <f t="shared" si="3"/>
        <v>Zeitreihe_1</v>
      </c>
    </row>
    <row r="42" spans="1:24" x14ac:dyDescent="0.25">
      <c r="A42" s="169"/>
      <c r="B42" s="43"/>
      <c r="C42" s="43"/>
      <c r="D42" s="47"/>
      <c r="E42" s="45"/>
      <c r="F42" s="45"/>
      <c r="G42" s="45"/>
      <c r="H42" s="157">
        <f t="shared" si="2"/>
        <v>0</v>
      </c>
      <c r="I42" s="45"/>
      <c r="J42" s="45"/>
      <c r="K42" s="45"/>
      <c r="L42" s="173"/>
      <c r="X42" s="10" t="str">
        <f t="shared" si="3"/>
        <v>Zeitreihe_1</v>
      </c>
    </row>
    <row r="43" spans="1:24" x14ac:dyDescent="0.25">
      <c r="A43" s="169"/>
      <c r="B43" s="43"/>
      <c r="C43" s="43"/>
      <c r="D43" s="47"/>
      <c r="E43" s="45"/>
      <c r="F43" s="45"/>
      <c r="G43" s="45"/>
      <c r="H43" s="157">
        <f t="shared" si="2"/>
        <v>0</v>
      </c>
      <c r="I43" s="45"/>
      <c r="J43" s="45"/>
      <c r="K43" s="45"/>
      <c r="L43" s="173"/>
      <c r="X43" s="10" t="str">
        <f t="shared" si="3"/>
        <v>Zeitreihe_1</v>
      </c>
    </row>
    <row r="44" spans="1:24" x14ac:dyDescent="0.25">
      <c r="A44" s="169"/>
      <c r="B44" s="43"/>
      <c r="C44" s="43"/>
      <c r="D44" s="47"/>
      <c r="E44" s="45"/>
      <c r="F44" s="45"/>
      <c r="G44" s="45"/>
      <c r="H44" s="157">
        <f t="shared" si="2"/>
        <v>0</v>
      </c>
      <c r="I44" s="45"/>
      <c r="J44" s="45"/>
      <c r="K44" s="45"/>
      <c r="L44" s="173"/>
      <c r="X44" s="10" t="str">
        <f t="shared" si="3"/>
        <v>Zeitreihe_1</v>
      </c>
    </row>
    <row r="45" spans="1:24" x14ac:dyDescent="0.25">
      <c r="A45" s="169"/>
      <c r="B45" s="43"/>
      <c r="C45" s="43"/>
      <c r="D45" s="47"/>
      <c r="E45" s="45"/>
      <c r="F45" s="45"/>
      <c r="G45" s="45"/>
      <c r="H45" s="157">
        <f t="shared" si="2"/>
        <v>0</v>
      </c>
      <c r="I45" s="45"/>
      <c r="J45" s="45"/>
      <c r="K45" s="45"/>
      <c r="L45" s="173"/>
      <c r="X45" s="10" t="str">
        <f t="shared" si="3"/>
        <v>Zeitreihe_1</v>
      </c>
    </row>
    <row r="46" spans="1:24" x14ac:dyDescent="0.25">
      <c r="A46" s="169"/>
      <c r="B46" s="43"/>
      <c r="C46" s="43"/>
      <c r="D46" s="47"/>
      <c r="E46" s="45"/>
      <c r="F46" s="45"/>
      <c r="G46" s="45"/>
      <c r="H46" s="157">
        <f t="shared" si="2"/>
        <v>0</v>
      </c>
      <c r="I46" s="45"/>
      <c r="J46" s="45"/>
      <c r="K46" s="45"/>
      <c r="L46" s="173"/>
      <c r="X46" s="10" t="str">
        <f t="shared" si="3"/>
        <v>Zeitreihe_1</v>
      </c>
    </row>
    <row r="47" spans="1:24" x14ac:dyDescent="0.25">
      <c r="A47" s="169"/>
      <c r="B47" s="43"/>
      <c r="C47" s="43"/>
      <c r="D47" s="47"/>
      <c r="E47" s="45"/>
      <c r="F47" s="45"/>
      <c r="G47" s="45"/>
      <c r="H47" s="157">
        <f t="shared" si="2"/>
        <v>0</v>
      </c>
      <c r="I47" s="45"/>
      <c r="J47" s="45"/>
      <c r="K47" s="45"/>
      <c r="L47" s="173"/>
      <c r="X47" s="10" t="str">
        <f t="shared" si="3"/>
        <v>Zeitreihe_1</v>
      </c>
    </row>
    <row r="48" spans="1:24" x14ac:dyDescent="0.25">
      <c r="A48" s="169"/>
      <c r="B48" s="43"/>
      <c r="C48" s="43"/>
      <c r="D48" s="47"/>
      <c r="E48" s="45"/>
      <c r="F48" s="45"/>
      <c r="G48" s="45"/>
      <c r="H48" s="157">
        <f t="shared" si="2"/>
        <v>0</v>
      </c>
      <c r="I48" s="45"/>
      <c r="J48" s="45"/>
      <c r="K48" s="45"/>
      <c r="L48" s="173"/>
      <c r="X48" s="10" t="str">
        <f t="shared" si="3"/>
        <v>Zeitreihe_1</v>
      </c>
    </row>
    <row r="49" spans="1:24" x14ac:dyDescent="0.25">
      <c r="A49" s="169"/>
      <c r="B49" s="43"/>
      <c r="C49" s="43"/>
      <c r="D49" s="47"/>
      <c r="E49" s="45"/>
      <c r="F49" s="45"/>
      <c r="G49" s="45"/>
      <c r="H49" s="157">
        <f t="shared" si="2"/>
        <v>0</v>
      </c>
      <c r="I49" s="45"/>
      <c r="J49" s="45"/>
      <c r="K49" s="45"/>
      <c r="L49" s="173"/>
      <c r="X49" s="10" t="str">
        <f t="shared" si="3"/>
        <v>Zeitreihe_1</v>
      </c>
    </row>
    <row r="50" spans="1:24" x14ac:dyDescent="0.25">
      <c r="A50" s="169"/>
      <c r="B50" s="43"/>
      <c r="C50" s="43"/>
      <c r="D50" s="47"/>
      <c r="E50" s="45"/>
      <c r="F50" s="45"/>
      <c r="G50" s="45"/>
      <c r="H50" s="157">
        <f t="shared" si="2"/>
        <v>0</v>
      </c>
      <c r="I50" s="45"/>
      <c r="J50" s="45"/>
      <c r="K50" s="45"/>
      <c r="L50" s="173"/>
      <c r="X50" s="10" t="str">
        <f t="shared" si="3"/>
        <v>Zeitreihe_1</v>
      </c>
    </row>
    <row r="51" spans="1:24" x14ac:dyDescent="0.25">
      <c r="A51" s="169"/>
      <c r="B51" s="43"/>
      <c r="C51" s="43"/>
      <c r="D51" s="47"/>
      <c r="E51" s="45"/>
      <c r="F51" s="45"/>
      <c r="G51" s="45"/>
      <c r="H51" s="157">
        <f t="shared" si="2"/>
        <v>0</v>
      </c>
      <c r="I51" s="45"/>
      <c r="J51" s="45"/>
      <c r="K51" s="45"/>
      <c r="L51" s="173"/>
      <c r="X51" s="10" t="str">
        <f t="shared" si="3"/>
        <v>Zeitreihe_1</v>
      </c>
    </row>
    <row r="52" spans="1:24" x14ac:dyDescent="0.25">
      <c r="A52" s="169"/>
      <c r="B52" s="43"/>
      <c r="C52" s="43"/>
      <c r="D52" s="47"/>
      <c r="E52" s="45"/>
      <c r="F52" s="45"/>
      <c r="G52" s="45"/>
      <c r="H52" s="157">
        <f t="shared" si="2"/>
        <v>0</v>
      </c>
      <c r="I52" s="45"/>
      <c r="J52" s="45"/>
      <c r="K52" s="45"/>
      <c r="L52" s="173"/>
      <c r="X52" s="10" t="str">
        <f t="shared" si="3"/>
        <v>Zeitreihe_1</v>
      </c>
    </row>
    <row r="53" spans="1:24" x14ac:dyDescent="0.25">
      <c r="A53" s="169"/>
      <c r="B53" s="43"/>
      <c r="C53" s="43"/>
      <c r="D53" s="47"/>
      <c r="E53" s="45"/>
      <c r="F53" s="45"/>
      <c r="G53" s="45"/>
      <c r="H53" s="157">
        <f t="shared" si="2"/>
        <v>0</v>
      </c>
      <c r="I53" s="45"/>
      <c r="J53" s="45"/>
      <c r="K53" s="45"/>
      <c r="L53" s="173"/>
      <c r="X53" s="10" t="str">
        <f t="shared" si="3"/>
        <v>Zeitreihe_1</v>
      </c>
    </row>
    <row r="54" spans="1:24" ht="15.75" thickBot="1" x14ac:dyDescent="0.3">
      <c r="A54" s="169"/>
      <c r="B54" s="43"/>
      <c r="C54" s="43"/>
      <c r="D54" s="47"/>
      <c r="E54" s="45"/>
      <c r="F54" s="45"/>
      <c r="G54" s="45"/>
      <c r="H54" s="157">
        <f t="shared" si="2"/>
        <v>0</v>
      </c>
      <c r="I54" s="45"/>
      <c r="J54" s="45"/>
      <c r="K54" s="45"/>
      <c r="L54" s="173"/>
      <c r="X54" s="10" t="str">
        <f t="shared" si="3"/>
        <v>Zeitreihe_1</v>
      </c>
    </row>
    <row r="55" spans="1:24" ht="15.75" thickBot="1" x14ac:dyDescent="0.3">
      <c r="A55" s="174" t="s">
        <v>229</v>
      </c>
      <c r="B55" s="175"/>
      <c r="C55" s="175"/>
      <c r="D55" s="176"/>
      <c r="E55" s="175"/>
      <c r="F55" s="175"/>
      <c r="G55" s="175"/>
      <c r="H55" s="175"/>
      <c r="I55" s="175"/>
      <c r="J55" s="175"/>
      <c r="K55" s="175"/>
      <c r="L55" s="175"/>
      <c r="M55" s="177"/>
      <c r="X55" s="10"/>
    </row>
  </sheetData>
  <sheetProtection formatCells="0" formatColumns="0" formatRows="0" insertRows="0" insertHyperlinks="0"/>
  <conditionalFormatting sqref="D5:D54">
    <cfRule type="cellIs" dxfId="26" priority="3" operator="equal">
      <formula>0</formula>
    </cfRule>
    <cfRule type="cellIs" dxfId="25" priority="4" operator="lessThan">
      <formula>2017</formula>
    </cfRule>
  </conditionalFormatting>
  <conditionalFormatting sqref="E5:I54">
    <cfRule type="expression" dxfId="24" priority="1">
      <formula>$B5="geleistete Anzahlungen und Anlagen im Bau des Sachanlagevermögens"</formula>
    </cfRule>
    <cfRule type="expression" dxfId="23" priority="2">
      <formula>$B5="geleistete Anzahlungen auf immaterielle Vermögensgegenstände"</formula>
    </cfRule>
  </conditionalFormatting>
  <dataValidations count="2">
    <dataValidation type="list" allowBlank="1" showInputMessage="1" showErrorMessage="1" sqref="B5:B54">
      <formula1>WAV_Positionen</formula1>
    </dataValidation>
    <dataValidation type="list" allowBlank="1" showInputMessage="1" sqref="D5:D54">
      <formula1>INDIRECT(X5)</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40" max="16383" man="1"/>
  </row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A_Stammdaten!$A$35:$A$134</xm:f>
          </x14:formula1>
          <xm:sqref>A5</xm:sqref>
        </x14:dataValidation>
        <x14:dataValidation type="list" allowBlank="1" showInputMessage="1" showErrorMessage="1">
          <x14:formula1>
            <xm:f>A_Stammdaten!$A$35:$A$55</xm:f>
          </x14:formula1>
          <xm:sqref>A6:A54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55"/>
  <sheetViews>
    <sheetView showGridLines="0" workbookViewId="0">
      <pane ySplit="5" topLeftCell="A6" activePane="bottomLeft" state="frozen"/>
      <selection pane="bottomLeft" activeCell="A6" sqref="A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115" t="s">
        <v>186</v>
      </c>
      <c r="B1" s="116"/>
      <c r="C1" s="117"/>
    </row>
    <row r="2" spans="1:3" x14ac:dyDescent="0.25">
      <c r="A2" s="118" t="s">
        <v>183</v>
      </c>
      <c r="B2" s="119"/>
      <c r="C2" s="119"/>
    </row>
    <row r="3" spans="1:3" x14ac:dyDescent="0.25">
      <c r="A3" s="118"/>
      <c r="B3" s="119"/>
      <c r="C3" s="119"/>
    </row>
    <row r="4" spans="1:3" x14ac:dyDescent="0.25">
      <c r="A4" s="119"/>
      <c r="B4" s="119"/>
      <c r="C4" s="119"/>
    </row>
    <row r="5" spans="1:3" x14ac:dyDescent="0.25">
      <c r="A5" s="121" t="s">
        <v>184</v>
      </c>
      <c r="B5" s="121" t="s">
        <v>185</v>
      </c>
      <c r="C5" s="121" t="s">
        <v>3</v>
      </c>
    </row>
    <row r="6" spans="1:3" ht="20.100000000000001" customHeight="1" x14ac:dyDescent="0.25">
      <c r="A6" s="122" t="s">
        <v>37</v>
      </c>
      <c r="B6" s="120"/>
      <c r="C6" s="123"/>
    </row>
    <row r="7" spans="1:3" ht="20.100000000000001" customHeight="1" x14ac:dyDescent="0.25">
      <c r="A7" s="122" t="s">
        <v>37</v>
      </c>
      <c r="B7" s="120"/>
      <c r="C7" s="123"/>
    </row>
    <row r="8" spans="1:3" ht="20.100000000000001" customHeight="1" x14ac:dyDescent="0.25">
      <c r="A8" s="122" t="s">
        <v>37</v>
      </c>
      <c r="B8" s="120"/>
      <c r="C8" s="123"/>
    </row>
    <row r="9" spans="1:3" ht="20.100000000000001" customHeight="1" x14ac:dyDescent="0.25">
      <c r="A9" s="122" t="s">
        <v>37</v>
      </c>
      <c r="B9" s="120"/>
      <c r="C9" s="123"/>
    </row>
    <row r="10" spans="1:3" ht="20.100000000000001" customHeight="1" x14ac:dyDescent="0.25">
      <c r="A10" s="122" t="s">
        <v>37</v>
      </c>
      <c r="B10" s="120"/>
      <c r="C10" s="123"/>
    </row>
    <row r="11" spans="1:3" ht="20.100000000000001" customHeight="1" x14ac:dyDescent="0.25">
      <c r="A11" s="122" t="s">
        <v>37</v>
      </c>
      <c r="B11" s="120"/>
      <c r="C11" s="123"/>
    </row>
    <row r="12" spans="1:3" ht="20.100000000000001" customHeight="1" x14ac:dyDescent="0.25">
      <c r="A12" s="122" t="s">
        <v>37</v>
      </c>
      <c r="B12" s="120"/>
      <c r="C12" s="123"/>
    </row>
    <row r="13" spans="1:3" ht="20.100000000000001" customHeight="1" x14ac:dyDescent="0.25">
      <c r="A13" s="122" t="s">
        <v>37</v>
      </c>
      <c r="B13" s="120"/>
      <c r="C13" s="123"/>
    </row>
    <row r="14" spans="1:3" ht="20.100000000000001" customHeight="1" x14ac:dyDescent="0.25">
      <c r="A14" s="122" t="s">
        <v>37</v>
      </c>
      <c r="B14" s="120"/>
      <c r="C14" s="123"/>
    </row>
    <row r="15" spans="1:3" ht="20.100000000000001" customHeight="1" x14ac:dyDescent="0.25">
      <c r="A15" s="122" t="s">
        <v>37</v>
      </c>
      <c r="B15" s="120"/>
      <c r="C15" s="123"/>
    </row>
    <row r="16" spans="1:3" ht="20.100000000000001" customHeight="1" x14ac:dyDescent="0.25">
      <c r="A16" s="122" t="s">
        <v>37</v>
      </c>
      <c r="B16" s="120"/>
      <c r="C16" s="123"/>
    </row>
    <row r="17" spans="1:3" ht="20.100000000000001" customHeight="1" x14ac:dyDescent="0.25">
      <c r="A17" s="122" t="s">
        <v>37</v>
      </c>
      <c r="B17" s="120"/>
      <c r="C17" s="123"/>
    </row>
    <row r="18" spans="1:3" ht="20.100000000000001" customHeight="1" x14ac:dyDescent="0.25">
      <c r="A18" s="122" t="s">
        <v>37</v>
      </c>
      <c r="B18" s="120"/>
      <c r="C18" s="123"/>
    </row>
    <row r="19" spans="1:3" ht="20.100000000000001" customHeight="1" x14ac:dyDescent="0.25">
      <c r="A19" s="122" t="s">
        <v>37</v>
      </c>
      <c r="B19" s="120"/>
      <c r="C19" s="123"/>
    </row>
    <row r="20" spans="1:3" ht="20.100000000000001" customHeight="1" x14ac:dyDescent="0.25">
      <c r="A20" s="122" t="s">
        <v>37</v>
      </c>
      <c r="B20" s="120"/>
      <c r="C20" s="123"/>
    </row>
    <row r="21" spans="1:3" ht="20.100000000000001" customHeight="1" x14ac:dyDescent="0.25">
      <c r="A21" s="122" t="s">
        <v>37</v>
      </c>
      <c r="B21" s="120"/>
      <c r="C21" s="123"/>
    </row>
    <row r="22" spans="1:3" ht="20.100000000000001" customHeight="1" x14ac:dyDescent="0.25">
      <c r="A22" s="122" t="s">
        <v>37</v>
      </c>
      <c r="B22" s="120"/>
      <c r="C22" s="123"/>
    </row>
    <row r="23" spans="1:3" ht="20.100000000000001" customHeight="1" x14ac:dyDescent="0.25">
      <c r="A23" s="122" t="s">
        <v>37</v>
      </c>
      <c r="B23" s="120"/>
      <c r="C23" s="123"/>
    </row>
    <row r="24" spans="1:3" ht="20.100000000000001" customHeight="1" x14ac:dyDescent="0.25">
      <c r="A24" s="122" t="s">
        <v>37</v>
      </c>
      <c r="B24" s="120"/>
      <c r="C24" s="123"/>
    </row>
    <row r="25" spans="1:3" ht="20.100000000000001" customHeight="1" x14ac:dyDescent="0.25">
      <c r="A25" s="122" t="s">
        <v>37</v>
      </c>
      <c r="B25" s="120"/>
      <c r="C25" s="123"/>
    </row>
    <row r="26" spans="1:3" ht="20.100000000000001" customHeight="1" x14ac:dyDescent="0.25">
      <c r="A26" s="122" t="s">
        <v>37</v>
      </c>
      <c r="B26" s="120"/>
      <c r="C26" s="123"/>
    </row>
    <row r="27" spans="1:3" ht="20.100000000000001" customHeight="1" x14ac:dyDescent="0.25">
      <c r="A27" s="122" t="s">
        <v>37</v>
      </c>
      <c r="B27" s="120"/>
      <c r="C27" s="123"/>
    </row>
    <row r="28" spans="1:3" ht="20.100000000000001" customHeight="1" x14ac:dyDescent="0.25">
      <c r="A28" s="122" t="s">
        <v>37</v>
      </c>
      <c r="B28" s="120"/>
      <c r="C28" s="123"/>
    </row>
    <row r="29" spans="1:3" ht="20.100000000000001" customHeight="1" x14ac:dyDescent="0.25">
      <c r="A29" s="122" t="s">
        <v>37</v>
      </c>
      <c r="B29" s="120"/>
      <c r="C29" s="123"/>
    </row>
    <row r="30" spans="1:3" ht="20.100000000000001" customHeight="1" x14ac:dyDescent="0.25">
      <c r="A30" s="122" t="s">
        <v>37</v>
      </c>
      <c r="B30" s="120"/>
      <c r="C30" s="123"/>
    </row>
    <row r="31" spans="1:3" ht="20.100000000000001" customHeight="1" x14ac:dyDescent="0.25">
      <c r="A31" s="122" t="s">
        <v>37</v>
      </c>
      <c r="B31" s="120"/>
      <c r="C31" s="123"/>
    </row>
    <row r="32" spans="1:3" ht="20.100000000000001" customHeight="1" x14ac:dyDescent="0.25">
      <c r="A32" s="122" t="s">
        <v>37</v>
      </c>
      <c r="B32" s="120"/>
      <c r="C32" s="123"/>
    </row>
    <row r="33" spans="1:3" ht="20.100000000000001" customHeight="1" x14ac:dyDescent="0.25">
      <c r="A33" s="122" t="s">
        <v>37</v>
      </c>
      <c r="B33" s="120"/>
      <c r="C33" s="123"/>
    </row>
    <row r="34" spans="1:3" ht="20.100000000000001" customHeight="1" x14ac:dyDescent="0.25">
      <c r="A34" s="122" t="s">
        <v>37</v>
      </c>
      <c r="B34" s="120"/>
      <c r="C34" s="123"/>
    </row>
    <row r="35" spans="1:3" ht="20.100000000000001" customHeight="1" x14ac:dyDescent="0.25">
      <c r="A35" s="122" t="s">
        <v>37</v>
      </c>
      <c r="B35" s="120"/>
      <c r="C35" s="123"/>
    </row>
    <row r="36" spans="1:3" ht="20.100000000000001" customHeight="1" x14ac:dyDescent="0.25">
      <c r="A36" s="122" t="s">
        <v>37</v>
      </c>
      <c r="B36" s="120"/>
      <c r="C36" s="123"/>
    </row>
    <row r="37" spans="1:3" ht="20.100000000000001" customHeight="1" x14ac:dyDescent="0.25">
      <c r="A37" s="122" t="s">
        <v>37</v>
      </c>
      <c r="B37" s="120"/>
      <c r="C37" s="123"/>
    </row>
    <row r="38" spans="1:3" ht="20.100000000000001" customHeight="1" x14ac:dyDescent="0.25">
      <c r="A38" s="122" t="s">
        <v>37</v>
      </c>
      <c r="B38" s="120"/>
      <c r="C38" s="123"/>
    </row>
    <row r="39" spans="1:3" ht="20.100000000000001" customHeight="1" x14ac:dyDescent="0.25">
      <c r="A39" s="122" t="s">
        <v>37</v>
      </c>
      <c r="B39" s="120"/>
      <c r="C39" s="123"/>
    </row>
    <row r="40" spans="1:3" ht="20.100000000000001" customHeight="1" x14ac:dyDescent="0.25">
      <c r="A40" s="122" t="s">
        <v>37</v>
      </c>
      <c r="B40" s="120"/>
      <c r="C40" s="123"/>
    </row>
    <row r="41" spans="1:3" ht="20.100000000000001" customHeight="1" x14ac:dyDescent="0.25">
      <c r="A41" s="122" t="s">
        <v>37</v>
      </c>
      <c r="B41" s="120"/>
      <c r="C41" s="123"/>
    </row>
    <row r="42" spans="1:3" ht="20.100000000000001" customHeight="1" x14ac:dyDescent="0.25">
      <c r="A42" s="122" t="s">
        <v>37</v>
      </c>
      <c r="B42" s="120"/>
      <c r="C42" s="123"/>
    </row>
    <row r="43" spans="1:3" ht="20.100000000000001" customHeight="1" x14ac:dyDescent="0.25">
      <c r="A43" s="122" t="s">
        <v>37</v>
      </c>
      <c r="B43" s="120"/>
      <c r="C43" s="123"/>
    </row>
    <row r="44" spans="1:3" ht="20.100000000000001" customHeight="1" x14ac:dyDescent="0.25">
      <c r="A44" s="122" t="s">
        <v>37</v>
      </c>
      <c r="B44" s="120"/>
      <c r="C44" s="123"/>
    </row>
    <row r="45" spans="1:3" ht="20.100000000000001" customHeight="1" x14ac:dyDescent="0.25">
      <c r="A45" s="122" t="s">
        <v>37</v>
      </c>
      <c r="B45" s="120"/>
      <c r="C45" s="123"/>
    </row>
    <row r="46" spans="1:3" ht="20.100000000000001" customHeight="1" x14ac:dyDescent="0.25">
      <c r="A46" s="122" t="s">
        <v>37</v>
      </c>
      <c r="B46" s="120"/>
      <c r="C46" s="123"/>
    </row>
    <row r="47" spans="1:3" ht="20.100000000000001" customHeight="1" x14ac:dyDescent="0.25">
      <c r="A47" s="122" t="s">
        <v>37</v>
      </c>
      <c r="B47" s="120"/>
      <c r="C47" s="123"/>
    </row>
    <row r="48" spans="1:3" ht="20.100000000000001" customHeight="1" x14ac:dyDescent="0.25">
      <c r="A48" s="122" t="s">
        <v>37</v>
      </c>
      <c r="B48" s="120"/>
      <c r="C48" s="123"/>
    </row>
    <row r="49" spans="1:3" ht="20.100000000000001" customHeight="1" x14ac:dyDescent="0.25">
      <c r="A49" s="122" t="s">
        <v>37</v>
      </c>
      <c r="B49" s="120"/>
      <c r="C49" s="123"/>
    </row>
    <row r="50" spans="1:3" ht="20.100000000000001" customHeight="1" x14ac:dyDescent="0.25">
      <c r="A50" s="122" t="s">
        <v>37</v>
      </c>
      <c r="B50" s="120"/>
      <c r="C50" s="123"/>
    </row>
    <row r="51" spans="1:3" ht="20.100000000000001" customHeight="1" x14ac:dyDescent="0.25">
      <c r="A51" s="122" t="s">
        <v>37</v>
      </c>
      <c r="B51" s="120"/>
      <c r="C51" s="123"/>
    </row>
    <row r="52" spans="1:3" ht="20.100000000000001" customHeight="1" x14ac:dyDescent="0.25">
      <c r="A52" s="122" t="s">
        <v>37</v>
      </c>
      <c r="B52" s="120"/>
      <c r="C52" s="123"/>
    </row>
    <row r="53" spans="1:3" ht="20.100000000000001" customHeight="1" x14ac:dyDescent="0.25">
      <c r="A53" s="122" t="s">
        <v>37</v>
      </c>
      <c r="B53" s="120"/>
      <c r="C53" s="123"/>
    </row>
    <row r="54" spans="1:3" ht="20.100000000000001" customHeight="1" x14ac:dyDescent="0.25">
      <c r="A54" s="122" t="s">
        <v>37</v>
      </c>
      <c r="B54" s="120"/>
      <c r="C54" s="123"/>
    </row>
    <row r="55" spans="1:3" ht="20.100000000000001" customHeight="1" x14ac:dyDescent="0.25">
      <c r="A55" s="122" t="s">
        <v>37</v>
      </c>
      <c r="B55" s="120"/>
      <c r="C55" s="123"/>
    </row>
  </sheetData>
  <dataValidations count="1">
    <dataValidation type="list" allowBlank="1" showInputMessage="1" showErrorMessage="1" sqref="A6:A55">
      <formula1>"bitte wählen, A_Stammdaten,B_KKAuf,D_SAV,D1_BKZ_NAKB_SoPo,D2_WAV"</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workbookViewId="0"/>
  </sheetViews>
  <sheetFormatPr baseColWidth="10" defaultRowHeight="15" x14ac:dyDescent="0.25"/>
  <cols>
    <col min="1" max="1" width="118.140625" style="6" customWidth="1"/>
    <col min="2" max="2" width="14" style="21" customWidth="1"/>
    <col min="3" max="3" width="14.85546875" style="21" customWidth="1"/>
    <col min="4" max="4" width="11.7109375" style="21" customWidth="1"/>
    <col min="5" max="5" width="49.5703125" style="21" bestFit="1" customWidth="1"/>
    <col min="6" max="6" width="74.85546875" style="6" customWidth="1"/>
    <col min="7" max="7" width="18.140625" style="6" customWidth="1"/>
    <col min="8" max="8" width="14.42578125" style="6" customWidth="1"/>
    <col min="9" max="9" width="16.140625" style="21" bestFit="1" customWidth="1"/>
    <col min="10" max="10" width="11.140625" style="21" bestFit="1" customWidth="1"/>
    <col min="11" max="11" width="11.42578125" style="21"/>
    <col min="12" max="12" width="27.42578125" style="6" bestFit="1" customWidth="1"/>
    <col min="13" max="16384" width="11.42578125" style="6"/>
  </cols>
  <sheetData>
    <row r="1" spans="1:15" x14ac:dyDescent="0.25">
      <c r="A1" s="22" t="s">
        <v>14</v>
      </c>
      <c r="B1" s="22" t="s">
        <v>35</v>
      </c>
      <c r="C1" s="22" t="s">
        <v>36</v>
      </c>
      <c r="D1" s="22" t="s">
        <v>15</v>
      </c>
      <c r="E1" s="22" t="s">
        <v>101</v>
      </c>
      <c r="F1" s="22" t="s">
        <v>30</v>
      </c>
      <c r="G1" s="22" t="s">
        <v>46</v>
      </c>
      <c r="I1" s="22" t="s">
        <v>58</v>
      </c>
      <c r="J1" s="22" t="s">
        <v>60</v>
      </c>
      <c r="K1" s="22" t="s">
        <v>61</v>
      </c>
      <c r="L1" s="22" t="s">
        <v>146</v>
      </c>
    </row>
    <row r="2" spans="1:15" x14ac:dyDescent="0.25">
      <c r="A2" s="10" t="s">
        <v>66</v>
      </c>
      <c r="B2" s="38">
        <v>40</v>
      </c>
      <c r="C2" s="38">
        <v>50</v>
      </c>
      <c r="D2" s="21">
        <v>2019</v>
      </c>
      <c r="E2" s="57" t="s">
        <v>116</v>
      </c>
      <c r="F2" s="6" t="s">
        <v>5</v>
      </c>
      <c r="G2" s="6" t="s">
        <v>47</v>
      </c>
      <c r="H2" s="18">
        <v>6.9099999999999995E-2</v>
      </c>
      <c r="I2" s="21">
        <v>2017</v>
      </c>
      <c r="J2" s="21">
        <v>2017</v>
      </c>
      <c r="K2" s="21">
        <v>2011</v>
      </c>
      <c r="L2" s="6" t="s">
        <v>148</v>
      </c>
    </row>
    <row r="3" spans="1:15" x14ac:dyDescent="0.25">
      <c r="A3" s="10" t="s">
        <v>67</v>
      </c>
      <c r="B3" s="38">
        <v>40</v>
      </c>
      <c r="C3" s="38">
        <v>50</v>
      </c>
      <c r="D3" s="21">
        <v>2020</v>
      </c>
      <c r="E3" s="57" t="s">
        <v>133</v>
      </c>
      <c r="F3" s="6" t="s">
        <v>6</v>
      </c>
      <c r="G3" s="6" t="s">
        <v>48</v>
      </c>
      <c r="H3" s="18">
        <v>2.7199999999999998E-2</v>
      </c>
      <c r="I3" s="21">
        <v>2018</v>
      </c>
      <c r="J3" s="21">
        <v>2018</v>
      </c>
      <c r="K3" s="21">
        <v>2012</v>
      </c>
      <c r="L3" s="6" t="s">
        <v>147</v>
      </c>
    </row>
    <row r="4" spans="1:15" x14ac:dyDescent="0.25">
      <c r="A4" s="10" t="s">
        <v>68</v>
      </c>
      <c r="B4" s="38">
        <v>40</v>
      </c>
      <c r="C4" s="38">
        <v>45</v>
      </c>
      <c r="D4" s="21">
        <v>2021</v>
      </c>
      <c r="E4" s="57" t="s">
        <v>134</v>
      </c>
      <c r="F4" s="6" t="s">
        <v>2</v>
      </c>
      <c r="G4" s="6" t="s">
        <v>49</v>
      </c>
      <c r="H4" s="39">
        <f>H2*0.4+H3*0.6</f>
        <v>4.3959999999999999E-2</v>
      </c>
      <c r="I4" s="21">
        <v>2019</v>
      </c>
      <c r="J4" s="21">
        <v>2019</v>
      </c>
      <c r="K4" s="21">
        <v>2013</v>
      </c>
      <c r="L4" s="6" t="s">
        <v>149</v>
      </c>
    </row>
    <row r="5" spans="1:15" x14ac:dyDescent="0.25">
      <c r="A5" s="10" t="s">
        <v>69</v>
      </c>
      <c r="B5" s="38">
        <v>40</v>
      </c>
      <c r="C5" s="38">
        <v>45</v>
      </c>
      <c r="D5" s="21">
        <v>2022</v>
      </c>
      <c r="E5" s="57" t="s">
        <v>139</v>
      </c>
      <c r="F5" s="6" t="s">
        <v>27</v>
      </c>
      <c r="I5" s="21">
        <v>2020</v>
      </c>
      <c r="J5" s="21">
        <v>2020</v>
      </c>
      <c r="K5" s="21">
        <v>2014</v>
      </c>
      <c r="O5" s="10"/>
    </row>
    <row r="6" spans="1:15" x14ac:dyDescent="0.25">
      <c r="A6" s="10" t="s">
        <v>70</v>
      </c>
      <c r="B6" s="38">
        <v>35</v>
      </c>
      <c r="C6" s="38">
        <v>45</v>
      </c>
      <c r="D6" s="21">
        <v>2023</v>
      </c>
      <c r="E6" s="57" t="s">
        <v>140</v>
      </c>
      <c r="F6" s="6" t="s">
        <v>28</v>
      </c>
      <c r="I6" s="21">
        <v>2021</v>
      </c>
      <c r="J6" s="21">
        <v>2021</v>
      </c>
      <c r="K6" s="21">
        <v>2015</v>
      </c>
    </row>
    <row r="7" spans="1:15" x14ac:dyDescent="0.25">
      <c r="A7" s="10" t="s">
        <v>71</v>
      </c>
      <c r="B7" s="38">
        <v>40</v>
      </c>
      <c r="C7" s="38">
        <v>50</v>
      </c>
      <c r="E7" s="57" t="s">
        <v>144</v>
      </c>
      <c r="F7" s="6" t="s">
        <v>151</v>
      </c>
      <c r="I7" s="21">
        <v>2022</v>
      </c>
      <c r="J7" s="21">
        <v>2022</v>
      </c>
      <c r="K7" s="21">
        <v>2016</v>
      </c>
    </row>
    <row r="8" spans="1:15" x14ac:dyDescent="0.25">
      <c r="A8" s="10" t="s">
        <v>72</v>
      </c>
      <c r="B8" s="38">
        <v>30</v>
      </c>
      <c r="C8" s="38">
        <v>40</v>
      </c>
      <c r="E8" s="57" t="s">
        <v>150</v>
      </c>
      <c r="F8" s="6" t="s">
        <v>152</v>
      </c>
      <c r="I8" s="21">
        <v>2023</v>
      </c>
      <c r="J8" s="21">
        <v>2023</v>
      </c>
      <c r="K8" s="21">
        <v>2017</v>
      </c>
    </row>
    <row r="9" spans="1:15" x14ac:dyDescent="0.25">
      <c r="A9" s="10" t="s">
        <v>73</v>
      </c>
      <c r="B9" s="38">
        <v>30</v>
      </c>
      <c r="C9" s="38">
        <v>40</v>
      </c>
      <c r="K9" s="21">
        <v>2018</v>
      </c>
    </row>
    <row r="10" spans="1:15" x14ac:dyDescent="0.25">
      <c r="A10" s="10" t="s">
        <v>74</v>
      </c>
      <c r="B10" s="38">
        <v>30</v>
      </c>
      <c r="C10" s="38">
        <v>35</v>
      </c>
      <c r="K10" s="21">
        <v>2019</v>
      </c>
    </row>
    <row r="11" spans="1:15" x14ac:dyDescent="0.25">
      <c r="A11" s="10" t="s">
        <v>75</v>
      </c>
      <c r="B11" s="38">
        <v>35</v>
      </c>
      <c r="C11" s="38">
        <v>45</v>
      </c>
      <c r="K11" s="21">
        <v>2020</v>
      </c>
    </row>
    <row r="12" spans="1:15" x14ac:dyDescent="0.25">
      <c r="A12" s="10" t="s">
        <v>76</v>
      </c>
      <c r="B12" s="38">
        <v>25</v>
      </c>
      <c r="C12" s="38">
        <v>30</v>
      </c>
      <c r="K12" s="21">
        <v>2021</v>
      </c>
    </row>
    <row r="13" spans="1:15" x14ac:dyDescent="0.25">
      <c r="A13" s="10" t="s">
        <v>77</v>
      </c>
      <c r="B13" s="38">
        <v>20</v>
      </c>
      <c r="C13" s="38">
        <v>30</v>
      </c>
      <c r="K13" s="21">
        <v>2022</v>
      </c>
    </row>
    <row r="14" spans="1:15" x14ac:dyDescent="0.25">
      <c r="A14" s="10" t="s">
        <v>78</v>
      </c>
      <c r="B14" s="38">
        <v>25</v>
      </c>
      <c r="C14" s="38">
        <v>35</v>
      </c>
      <c r="K14" s="21">
        <v>2023</v>
      </c>
    </row>
    <row r="15" spans="1:15" x14ac:dyDescent="0.25">
      <c r="A15" s="10" t="s">
        <v>79</v>
      </c>
      <c r="B15" s="38">
        <v>25</v>
      </c>
      <c r="C15" s="38">
        <v>35</v>
      </c>
    </row>
    <row r="16" spans="1:15" x14ac:dyDescent="0.25">
      <c r="A16" s="10" t="s">
        <v>80</v>
      </c>
      <c r="B16" s="38">
        <v>30</v>
      </c>
      <c r="C16" s="38">
        <v>40</v>
      </c>
    </row>
    <row r="17" spans="1:3" x14ac:dyDescent="0.25">
      <c r="A17" s="10" t="s">
        <v>81</v>
      </c>
      <c r="B17" s="38">
        <v>30</v>
      </c>
      <c r="C17" s="38">
        <v>40</v>
      </c>
    </row>
    <row r="18" spans="1:3" x14ac:dyDescent="0.25">
      <c r="A18" s="10" t="s">
        <v>82</v>
      </c>
      <c r="B18" s="38">
        <v>30</v>
      </c>
      <c r="C18" s="38">
        <v>50</v>
      </c>
    </row>
    <row r="19" spans="1:3" x14ac:dyDescent="0.25">
      <c r="A19" s="10" t="s">
        <v>83</v>
      </c>
      <c r="B19" s="38">
        <v>25</v>
      </c>
      <c r="C19" s="38">
        <v>30</v>
      </c>
    </row>
    <row r="20" spans="1:3" x14ac:dyDescent="0.25">
      <c r="A20" s="10" t="s">
        <v>84</v>
      </c>
      <c r="B20" s="38">
        <v>25</v>
      </c>
      <c r="C20" s="38">
        <v>30</v>
      </c>
    </row>
    <row r="21" spans="1:3" x14ac:dyDescent="0.25">
      <c r="A21" s="10" t="s">
        <v>85</v>
      </c>
      <c r="B21" s="38">
        <v>30</v>
      </c>
      <c r="C21" s="38">
        <v>35</v>
      </c>
    </row>
    <row r="22" spans="1:3" x14ac:dyDescent="0.25">
      <c r="A22" s="10" t="s">
        <v>86</v>
      </c>
      <c r="B22" s="38">
        <v>25</v>
      </c>
      <c r="C22" s="38">
        <v>30</v>
      </c>
    </row>
    <row r="23" spans="1:3" x14ac:dyDescent="0.25">
      <c r="A23" s="10" t="s">
        <v>87</v>
      </c>
      <c r="B23" s="38">
        <v>30</v>
      </c>
      <c r="C23" s="38">
        <v>35</v>
      </c>
    </row>
    <row r="24" spans="1:3" x14ac:dyDescent="0.25">
      <c r="A24" s="10" t="s">
        <v>88</v>
      </c>
      <c r="B24" s="38">
        <v>20</v>
      </c>
      <c r="C24" s="38">
        <v>25</v>
      </c>
    </row>
    <row r="25" spans="1:3" x14ac:dyDescent="0.25">
      <c r="A25" s="10" t="s">
        <v>89</v>
      </c>
      <c r="B25" s="38">
        <v>30</v>
      </c>
      <c r="C25" s="38">
        <v>40</v>
      </c>
    </row>
    <row r="26" spans="1:3" x14ac:dyDescent="0.25">
      <c r="A26" s="10" t="s">
        <v>90</v>
      </c>
      <c r="B26" s="38">
        <v>15</v>
      </c>
      <c r="C26" s="38">
        <v>25</v>
      </c>
    </row>
    <row r="27" spans="1:3" x14ac:dyDescent="0.25">
      <c r="A27" s="10" t="s">
        <v>16</v>
      </c>
      <c r="B27" s="38">
        <v>25</v>
      </c>
      <c r="C27" s="38">
        <v>35</v>
      </c>
    </row>
    <row r="28" spans="1:3" x14ac:dyDescent="0.25">
      <c r="A28" s="10" t="s">
        <v>11</v>
      </c>
      <c r="B28" s="38">
        <v>50</v>
      </c>
      <c r="C28" s="38">
        <v>60</v>
      </c>
    </row>
    <row r="29" spans="1:3" x14ac:dyDescent="0.25">
      <c r="A29" s="10" t="s">
        <v>17</v>
      </c>
      <c r="B29" s="38">
        <v>60</v>
      </c>
      <c r="C29" s="38">
        <v>70</v>
      </c>
    </row>
    <row r="30" spans="1:3" x14ac:dyDescent="0.25">
      <c r="A30" s="10" t="s">
        <v>18</v>
      </c>
      <c r="B30" s="38">
        <v>8</v>
      </c>
      <c r="C30" s="38">
        <v>10</v>
      </c>
    </row>
    <row r="31" spans="1:3" x14ac:dyDescent="0.25">
      <c r="A31" s="10" t="s">
        <v>91</v>
      </c>
      <c r="B31" s="38">
        <v>14</v>
      </c>
      <c r="C31" s="38">
        <v>18</v>
      </c>
    </row>
    <row r="32" spans="1:3" x14ac:dyDescent="0.25">
      <c r="A32" s="10" t="s">
        <v>19</v>
      </c>
      <c r="B32" s="38">
        <v>14</v>
      </c>
      <c r="C32" s="38">
        <v>25</v>
      </c>
    </row>
    <row r="33" spans="1:3" x14ac:dyDescent="0.25">
      <c r="A33" s="10" t="s">
        <v>20</v>
      </c>
      <c r="B33" s="38">
        <v>4</v>
      </c>
      <c r="C33" s="38">
        <v>8</v>
      </c>
    </row>
    <row r="34" spans="1:3" x14ac:dyDescent="0.25">
      <c r="A34" s="10" t="s">
        <v>21</v>
      </c>
      <c r="B34" s="38">
        <v>3</v>
      </c>
      <c r="C34" s="38">
        <v>5</v>
      </c>
    </row>
    <row r="35" spans="1:3" x14ac:dyDescent="0.25">
      <c r="A35" s="10" t="s">
        <v>22</v>
      </c>
      <c r="B35" s="38">
        <v>5</v>
      </c>
      <c r="C35" s="38">
        <v>5</v>
      </c>
    </row>
    <row r="36" spans="1:3" x14ac:dyDescent="0.25">
      <c r="A36" s="10" t="s">
        <v>23</v>
      </c>
      <c r="B36" s="38">
        <v>8</v>
      </c>
      <c r="C36" s="38">
        <v>8</v>
      </c>
    </row>
    <row r="37" spans="1:3" x14ac:dyDescent="0.25">
      <c r="A37" s="10" t="s">
        <v>92</v>
      </c>
      <c r="B37" s="38">
        <v>13</v>
      </c>
      <c r="C37" s="38">
        <v>18</v>
      </c>
    </row>
    <row r="38" spans="1:3" x14ac:dyDescent="0.25">
      <c r="A38" s="10" t="s">
        <v>93</v>
      </c>
      <c r="B38" s="38">
        <v>8</v>
      </c>
      <c r="C38" s="38">
        <v>13</v>
      </c>
    </row>
    <row r="39" spans="1:3" x14ac:dyDescent="0.25">
      <c r="A39" s="21"/>
    </row>
    <row r="40" spans="1:3" x14ac:dyDescent="0.25">
      <c r="A40" s="21"/>
    </row>
    <row r="41" spans="1:3" x14ac:dyDescent="0.25">
      <c r="A41" s="21"/>
    </row>
    <row r="42" spans="1:3" x14ac:dyDescent="0.25">
      <c r="A42" s="21"/>
    </row>
    <row r="43" spans="1:3" x14ac:dyDescent="0.25">
      <c r="A43" s="21"/>
    </row>
    <row r="44" spans="1:3" x14ac:dyDescent="0.25">
      <c r="A44" s="21"/>
    </row>
    <row r="45" spans="1:3" x14ac:dyDescent="0.25">
      <c r="A45" s="21"/>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18</vt:i4>
      </vt:variant>
    </vt:vector>
  </HeadingPairs>
  <TitlesOfParts>
    <vt:vector size="27" baseType="lpstr">
      <vt:lpstr>Ausfüllhilfe</vt:lpstr>
      <vt:lpstr>Changelog</vt:lpstr>
      <vt:lpstr>A_Stammdaten</vt:lpstr>
      <vt:lpstr>B_KKAuf</vt:lpstr>
      <vt:lpstr>D_SAV</vt:lpstr>
      <vt:lpstr>D1_BKZ_NAKB_SoPo</vt:lpstr>
      <vt:lpstr>D2_WAV</vt:lpstr>
      <vt:lpstr>E_Erläuterung</vt:lpstr>
      <vt:lpstr>Listen</vt:lpstr>
      <vt:lpstr>Anlagengruppen</vt:lpstr>
      <vt:lpstr>Antragsjahre</vt:lpstr>
      <vt:lpstr>A_Stammdaten!Druckbereich</vt:lpstr>
      <vt:lpstr>Ausfüllhilfe!Druckbereich</vt:lpstr>
      <vt:lpstr>B_KKAuf!Druckbereich</vt:lpstr>
      <vt:lpstr>D_SAV!Druckbereich</vt:lpstr>
      <vt:lpstr>D1_BKZ_NAKB_SoPo!Druckbereich</vt:lpstr>
      <vt:lpstr>B_KKAuf!Drucktitel</vt:lpstr>
      <vt:lpstr>D_SAV!Drucktitel</vt:lpstr>
      <vt:lpstr>D1_BKZ_NAKB_SoPo!Drucktitel</vt:lpstr>
      <vt:lpstr>D2_WAV!Drucktitel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612c</cp:lastModifiedBy>
  <cp:lastPrinted>2018-04-26T15:46:15Z</cp:lastPrinted>
  <dcterms:created xsi:type="dcterms:W3CDTF">2017-05-29T09:08:28Z</dcterms:created>
  <dcterms:modified xsi:type="dcterms:W3CDTF">2022-04-05T08:58:15Z</dcterms:modified>
</cp:coreProperties>
</file>