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618-3\AppData\Local\Microsoft\Windows\INetCache\Content.Outlook\5FAPBMAM\"/>
    </mc:Choice>
  </mc:AlternateContent>
  <xr:revisionPtr revIDLastSave="0" documentId="13_ncr:1_{A194DD9D-4689-44B7-9BE5-A067EDB28F2D}" xr6:coauthVersionLast="47" xr6:coauthVersionMax="47" xr10:uidLastSave="{00000000-0000-0000-0000-000000000000}"/>
  <bookViews>
    <workbookView xWindow="-120" yWindow="-120" windowWidth="29040" windowHeight="15120" xr2:uid="{00000000-000D-0000-FFFF-FFFF00000000}"/>
  </bookViews>
  <sheets>
    <sheet name="Solar" sheetId="3" r:id="rId1"/>
    <sheet name="Beispiel" sheetId="2" r:id="rId2"/>
  </sheets>
  <definedNames>
    <definedName name="_xlnm.Print_Area" localSheetId="1">Beispiel!$C$12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6" i="2" l="1"/>
  <c r="E6" i="2"/>
  <c r="D6" i="2"/>
  <c r="D70" i="3"/>
  <c r="C61" i="3"/>
  <c r="C65" i="3" s="1"/>
  <c r="C69" i="3" s="1"/>
  <c r="F45" i="3"/>
  <c r="C29" i="3" l="1"/>
  <c r="C25" i="3"/>
  <c r="E92" i="3"/>
  <c r="D92" i="3"/>
  <c r="C92" i="3"/>
  <c r="D61" i="3"/>
  <c r="D65" i="3" s="1"/>
  <c r="D69" i="3" s="1"/>
  <c r="H61" i="3"/>
  <c r="H65" i="3" s="1"/>
  <c r="G61" i="3"/>
  <c r="G65" i="3" s="1"/>
  <c r="G69" i="3" s="1"/>
  <c r="F61" i="3"/>
  <c r="F65" i="3" s="1"/>
  <c r="F69" i="3" s="1"/>
  <c r="E61" i="3"/>
  <c r="E65" i="3" s="1"/>
  <c r="E69" i="3" s="1"/>
  <c r="H62" i="3"/>
  <c r="F26" i="3" s="1"/>
  <c r="G62" i="3"/>
  <c r="G66" i="3" s="1"/>
  <c r="G70" i="3" s="1"/>
  <c r="F62" i="3"/>
  <c r="F66" i="3" s="1"/>
  <c r="F70" i="3" s="1"/>
  <c r="E62" i="3"/>
  <c r="D62" i="3"/>
  <c r="C62" i="3"/>
  <c r="C66" i="3" s="1"/>
  <c r="C70" i="3" s="1"/>
  <c r="H69" i="3" l="1"/>
  <c r="F33" i="3" s="1"/>
  <c r="F29" i="3"/>
  <c r="C30" i="3"/>
  <c r="E33" i="3"/>
  <c r="D33" i="3"/>
  <c r="C33" i="3"/>
  <c r="C34" i="3"/>
  <c r="D93" i="3"/>
  <c r="D95" i="3"/>
  <c r="C93" i="3"/>
  <c r="C95" i="3"/>
  <c r="E93" i="3"/>
  <c r="E95" i="3"/>
  <c r="D29" i="3"/>
  <c r="E29" i="3"/>
  <c r="D26" i="3"/>
  <c r="D66" i="3"/>
  <c r="F25" i="3"/>
  <c r="E26" i="3"/>
  <c r="E66" i="3"/>
  <c r="H66" i="3"/>
  <c r="F30" i="3" s="1"/>
  <c r="C26" i="3"/>
  <c r="E25" i="3"/>
  <c r="D25" i="3"/>
  <c r="E83" i="3"/>
  <c r="E86" i="3" s="1"/>
  <c r="D83" i="3"/>
  <c r="D84" i="3" s="1"/>
  <c r="C83" i="3"/>
  <c r="C84" i="3" s="1"/>
  <c r="E81" i="3"/>
  <c r="D81" i="3"/>
  <c r="C81" i="3"/>
  <c r="H45" i="3"/>
  <c r="H49" i="3" s="1"/>
  <c r="G45" i="3"/>
  <c r="G49" i="3" s="1"/>
  <c r="G53" i="3" s="1"/>
  <c r="F49" i="3"/>
  <c r="F53" i="3" s="1"/>
  <c r="E45" i="3"/>
  <c r="E9" i="3" s="1"/>
  <c r="D45" i="3"/>
  <c r="D9" i="3" s="1"/>
  <c r="C45" i="3"/>
  <c r="H70" i="3" l="1"/>
  <c r="F34" i="3" s="1"/>
  <c r="D96" i="3"/>
  <c r="D98" i="3"/>
  <c r="E96" i="3"/>
  <c r="E98" i="3"/>
  <c r="C96" i="3"/>
  <c r="C98" i="3"/>
  <c r="C99" i="3" s="1"/>
  <c r="D30" i="3"/>
  <c r="D34" i="3"/>
  <c r="E30" i="3"/>
  <c r="E70" i="3"/>
  <c r="E34" i="3" s="1"/>
  <c r="E99" i="3"/>
  <c r="D99" i="3"/>
  <c r="C16" i="2"/>
  <c r="C11" i="2"/>
  <c r="C9" i="3"/>
  <c r="C49" i="3"/>
  <c r="C53" i="3" s="1"/>
  <c r="E84" i="3"/>
  <c r="F13" i="3"/>
  <c r="H53" i="3"/>
  <c r="E87" i="3"/>
  <c r="D46" i="3"/>
  <c r="D49" i="3"/>
  <c r="E46" i="3"/>
  <c r="E49" i="3"/>
  <c r="C86" i="3"/>
  <c r="F46" i="3"/>
  <c r="F50" i="3" s="1"/>
  <c r="F54" i="3" s="1"/>
  <c r="F9" i="3"/>
  <c r="D86" i="3"/>
  <c r="H46" i="3"/>
  <c r="C46" i="3"/>
  <c r="G46" i="3"/>
  <c r="G50" i="3" s="1"/>
  <c r="G54" i="3" s="1"/>
  <c r="C21" i="2"/>
  <c r="E10" i="3" l="1"/>
  <c r="E50" i="3"/>
  <c r="D53" i="3"/>
  <c r="D13" i="3"/>
  <c r="D87" i="3"/>
  <c r="C10" i="3"/>
  <c r="C50" i="3"/>
  <c r="C54" i="3" s="1"/>
  <c r="E13" i="3"/>
  <c r="E53" i="3"/>
  <c r="G17" i="3"/>
  <c r="C13" i="3"/>
  <c r="H50" i="3"/>
  <c r="F10" i="3"/>
  <c r="C87" i="3"/>
  <c r="D10" i="3"/>
  <c r="D50" i="3"/>
  <c r="C17" i="3" l="1"/>
  <c r="E17" i="3"/>
  <c r="E54" i="3"/>
  <c r="E14" i="3"/>
  <c r="D54" i="3"/>
  <c r="D14" i="3"/>
  <c r="C14" i="3"/>
  <c r="F14" i="3"/>
  <c r="H54" i="3"/>
  <c r="D17" i="3"/>
  <c r="G18" i="3" l="1"/>
  <c r="D18" i="3"/>
  <c r="C18" i="3"/>
  <c r="E18" i="3"/>
  <c r="C26" i="2"/>
</calcChain>
</file>

<file path=xl/sharedStrings.xml><?xml version="1.0" encoding="utf-8"?>
<sst xmlns="http://schemas.openxmlformats.org/spreadsheetml/2006/main" count="133" uniqueCount="52">
  <si>
    <t>Inbetriebnahme</t>
  </si>
  <si>
    <t>bis 40 kWp</t>
  </si>
  <si>
    <t>bis 10 kWp</t>
  </si>
  <si>
    <t>bis 750 kWp</t>
  </si>
  <si>
    <t>Rundung</t>
  </si>
  <si>
    <t xml:space="preserve">Eine PV-Anlage auf einem Wohngebäude nach § 48 Abs. 2 EEG hat drei anzulegende Werte, die stufenweise angewendet werden. </t>
  </si>
  <si>
    <t>=</t>
  </si>
  <si>
    <t>Ct / kWh</t>
  </si>
  <si>
    <t>Die ersten 10 kWp einer Anlage werden höher vergütet als die nächsten 30 kWp; und diese wiederum höher als die dritte Leistungsklasse.</t>
  </si>
  <si>
    <r>
      <t xml:space="preserve">Daraus ergibt sich für eine 100 kWp Anlage folgender Zahlungsanspruch </t>
    </r>
    <r>
      <rPr>
        <b/>
        <sz val="11"/>
        <rFont val="Calibri"/>
        <family val="2"/>
        <scheme val="minor"/>
      </rPr>
      <t>für die Direktvermarktung</t>
    </r>
    <r>
      <rPr>
        <sz val="11"/>
        <rFont val="Calibri"/>
        <family val="2"/>
        <scheme val="minor"/>
      </rPr>
      <t xml:space="preserve"> (Marktprämie nach § 20 EEG):</t>
    </r>
  </si>
  <si>
    <r>
      <t>AW</t>
    </r>
    <r>
      <rPr>
        <vertAlign val="subscript"/>
        <sz val="11"/>
        <rFont val="Calibri"/>
        <family val="2"/>
        <scheme val="minor"/>
      </rPr>
      <t>MP</t>
    </r>
    <r>
      <rPr>
        <sz val="11"/>
        <rFont val="Calibri"/>
        <family val="2"/>
        <scheme val="minor"/>
      </rPr>
      <t xml:space="preserve"> =</t>
    </r>
  </si>
  <si>
    <r>
      <t xml:space="preserve">Falls die 100 kWp PV-Anlage eine </t>
    </r>
    <r>
      <rPr>
        <b/>
        <sz val="11"/>
        <rFont val="Calibri"/>
        <family val="2"/>
        <scheme val="minor"/>
      </rPr>
      <t>feste Einspeisevergütung</t>
    </r>
    <r>
      <rPr>
        <sz val="11"/>
        <rFont val="Calibri"/>
        <family val="2"/>
        <scheme val="minor"/>
      </rPr>
      <t xml:space="preserve"> (nach § 21 Absatz 1 und 2 EEG) erhält, sind gemäß § 53 EEG von den anzulegenden Werten 0,4 Ct abzuziehen:</t>
    </r>
  </si>
  <si>
    <r>
      <t>AW</t>
    </r>
    <r>
      <rPr>
        <vertAlign val="subscript"/>
        <sz val="11"/>
        <rFont val="Calibri"/>
        <family val="2"/>
        <scheme val="minor"/>
      </rPr>
      <t>EV</t>
    </r>
    <r>
      <rPr>
        <sz val="11"/>
        <rFont val="Calibri"/>
        <family val="2"/>
        <scheme val="minor"/>
      </rPr>
      <t xml:space="preserve"> =</t>
    </r>
  </si>
  <si>
    <t>Anzulegende Werte für den Mieterstromzuschlag in Cent/kWh</t>
  </si>
  <si>
    <t>bis 10 kW</t>
  </si>
  <si>
    <t>bis 40 kW</t>
  </si>
  <si>
    <t>Anzulegende Werte in Cent/kWh - Marktprämienmodell:</t>
  </si>
  <si>
    <t>bis 100 kW</t>
  </si>
  <si>
    <r>
      <t>Degression</t>
    </r>
    <r>
      <rPr>
        <vertAlign val="superscript"/>
        <sz val="11"/>
        <rFont val="Arial"/>
        <family val="2"/>
      </rPr>
      <t xml:space="preserve"> 2</t>
    </r>
  </si>
  <si>
    <r>
      <t>AW</t>
    </r>
    <r>
      <rPr>
        <vertAlign val="subscript"/>
        <sz val="11"/>
        <rFont val="Calibri"/>
        <family val="2"/>
        <scheme val="minor"/>
      </rPr>
      <t>EV-V</t>
    </r>
    <r>
      <rPr>
        <sz val="11"/>
        <rFont val="Calibri"/>
        <family val="2"/>
        <scheme val="minor"/>
      </rPr>
      <t xml:space="preserve"> =</t>
    </r>
  </si>
  <si>
    <r>
      <t>AW</t>
    </r>
    <r>
      <rPr>
        <vertAlign val="subscript"/>
        <sz val="11"/>
        <rFont val="Calibri"/>
        <family val="2"/>
        <scheme val="minor"/>
      </rPr>
      <t>MP-V</t>
    </r>
    <r>
      <rPr>
        <sz val="11"/>
        <rFont val="Calibri"/>
        <family val="2"/>
        <scheme val="minor"/>
      </rPr>
      <t xml:space="preserve"> =</t>
    </r>
  </si>
  <si>
    <t>Teileinspeisung (gerundet)</t>
  </si>
  <si>
    <t>Vergütungssätze in Cent/kWh - Feste Einspeisevergütung:</t>
  </si>
  <si>
    <t>bis 1 MW</t>
  </si>
  <si>
    <t>Mieterstromzuschlag (§ 48a EEG 2023)</t>
  </si>
  <si>
    <t>bis 400 kW</t>
  </si>
  <si>
    <t>Sonstige Anlagen
(§ 48 Abs. 1 EEG 2023)</t>
  </si>
  <si>
    <r>
      <t xml:space="preserve">Volleinspeisung (gerundet) </t>
    </r>
    <r>
      <rPr>
        <vertAlign val="superscript"/>
        <sz val="11"/>
        <rFont val="Arial"/>
        <family val="2"/>
      </rPr>
      <t>3</t>
    </r>
  </si>
  <si>
    <t>Wohngebäude, Lärmschutzwände und 
Gebäude (§ 48 Abs. 2 und 2a EEG 2023)</t>
  </si>
  <si>
    <t>1) Bekanntgabe der anzulegenden Werte durch die Bundesnetzagentur am 31.10.2022 gemäß § 49 EEG 2021</t>
  </si>
  <si>
    <r>
      <t xml:space="preserve">ab 01.01.2023 bis 31.01.2024 </t>
    </r>
    <r>
      <rPr>
        <vertAlign val="superscript"/>
        <sz val="11"/>
        <rFont val="Arial"/>
        <family val="2"/>
      </rPr>
      <t>1</t>
    </r>
  </si>
  <si>
    <t>2) Degressionsberechnung nach § 49 EEG 2023</t>
  </si>
  <si>
    <t>3) Erhöhung der anzulegenden Werte bei Volleinspeisung (§ 48 Abs. 2a EEG 2023)</t>
  </si>
  <si>
    <t>1) Festlegung der anzulegenden Werte in der EEG-Novelle vom 28.07.2022 (§ 48 EEG 2023)</t>
  </si>
  <si>
    <r>
      <t>ab 01.01.2023 bis 31.01.2024</t>
    </r>
    <r>
      <rPr>
        <vertAlign val="superscript"/>
        <sz val="11"/>
        <rFont val="Arial"/>
        <family val="2"/>
      </rPr>
      <t xml:space="preserve"> 1</t>
    </r>
  </si>
  <si>
    <t>1) Festlegung der anzulegenden Werte in der EEG-Novelle vom 28.07.2022 (§ 48 EEG 2023) abzgl. 0,4 Cent/kWh nach § 53 Abs. 1 EEG 2023</t>
  </si>
  <si>
    <t>Fördersätze für Solaranlagen in Cent/kWh</t>
  </si>
  <si>
    <r>
      <t xml:space="preserve">Falls die 100 kWp PV-Anlage in der </t>
    </r>
    <r>
      <rPr>
        <b/>
        <sz val="11"/>
        <rFont val="Calibri"/>
        <family val="2"/>
        <scheme val="minor"/>
      </rPr>
      <t>festen Einspeisevergütung</t>
    </r>
    <r>
      <rPr>
        <sz val="11"/>
        <rFont val="Calibri"/>
        <family val="2"/>
        <scheme val="minor"/>
      </rPr>
      <t xml:space="preserve"> (nach § 21 Absatz 1 und 2 EEG) und in der </t>
    </r>
    <r>
      <rPr>
        <b/>
        <sz val="11"/>
        <rFont val="Calibri"/>
        <family val="2"/>
        <scheme val="minor"/>
      </rPr>
      <t>Volleinspeisung</t>
    </r>
    <r>
      <rPr>
        <sz val="11"/>
        <rFont val="Calibri"/>
        <family val="2"/>
        <scheme val="minor"/>
      </rPr>
      <t xml:space="preserve"> (§ 48 Abs. 2a EEG) betrieben wird, erhöht sich der Zahlungsanspruch:</t>
    </r>
  </si>
  <si>
    <r>
      <t xml:space="preserve">Falls die 100 kWp PV-Anlage in der </t>
    </r>
    <r>
      <rPr>
        <b/>
        <sz val="11"/>
        <rFont val="Calibri"/>
        <family val="2"/>
        <scheme val="minor"/>
      </rPr>
      <t>Direktvermarktung</t>
    </r>
    <r>
      <rPr>
        <sz val="11"/>
        <rFont val="Calibri"/>
        <family val="2"/>
        <scheme val="minor"/>
      </rPr>
      <t xml:space="preserve"> (Marktprämie nach § 20 EEG) und in der </t>
    </r>
    <r>
      <rPr>
        <b/>
        <sz val="11"/>
        <rFont val="Calibri"/>
        <family val="2"/>
        <scheme val="minor"/>
      </rPr>
      <t>Volleinspeisung</t>
    </r>
    <r>
      <rPr>
        <sz val="11"/>
        <rFont val="Calibri"/>
        <family val="2"/>
        <scheme val="minor"/>
      </rPr>
      <t xml:space="preserve"> (§ 48 Abs. 2a EEG) betrieben wird, ergibt sich folgender Zahlungsanspruch:</t>
    </r>
  </si>
  <si>
    <t>ab 01.08.2024 bis 31.01.2025</t>
  </si>
  <si>
    <t>3) Erhöhung der anzulegenden Werte bei Volleinspeisung (§ 48 Abs. 2a EEG 2023) abzgl. 0,4 Cent/kWh nach § 53 Abs. 1 EEG 2023</t>
  </si>
  <si>
    <t>ab 01.02.2024 bis 31.07.2024</t>
  </si>
  <si>
    <t>ab 01.02.2025 bis 31.07.2025</t>
  </si>
  <si>
    <t>ab 01.08.2025 bis 31.01.2026</t>
  </si>
  <si>
    <t>Wohngebäude, Lärmschutzwände und 
Gebäude (§ 48 Abs. 2 EEG 2023)</t>
  </si>
  <si>
    <t>ab 01.02.2026 bis 31.07.2026</t>
  </si>
  <si>
    <t>ab 01.02.2026</t>
  </si>
  <si>
    <t>ab 01.08.2026 bis 31.01.2027</t>
  </si>
  <si>
    <r>
      <rPr>
        <sz val="11"/>
        <color theme="7" tint="-0.249977111117893"/>
        <rFont val="Calibri"/>
        <family val="2"/>
        <scheme val="minor"/>
      </rPr>
      <t>10 / 100 * 8,10</t>
    </r>
    <r>
      <rPr>
        <sz val="11"/>
        <rFont val="Calibri"/>
        <family val="2"/>
        <scheme val="minor"/>
      </rPr>
      <t xml:space="preserve"> + </t>
    </r>
    <r>
      <rPr>
        <sz val="11"/>
        <color theme="8" tint="-0.249977111117893"/>
        <rFont val="Calibri"/>
        <family val="2"/>
        <scheme val="minor"/>
      </rPr>
      <t>30 / 100 * 7,06</t>
    </r>
    <r>
      <rPr>
        <sz val="11"/>
        <rFont val="Calibri"/>
        <family val="2"/>
        <scheme val="minor"/>
      </rPr>
      <t xml:space="preserve"> + </t>
    </r>
    <r>
      <rPr>
        <sz val="11"/>
        <color theme="9" tint="-0.249977111117893"/>
        <rFont val="Calibri"/>
        <family val="2"/>
        <scheme val="minor"/>
      </rPr>
      <t>60 / 100 * 5,84</t>
    </r>
  </si>
  <si>
    <r>
      <rPr>
        <sz val="11"/>
        <color theme="7" tint="-0.249977111117893"/>
        <rFont val="Calibri"/>
        <family val="2"/>
        <scheme val="minor"/>
      </rPr>
      <t>10 / 100 * (8,10 - 0,4)</t>
    </r>
    <r>
      <rPr>
        <sz val="11"/>
        <rFont val="Calibri"/>
        <family val="2"/>
        <scheme val="minor"/>
      </rPr>
      <t xml:space="preserve"> + </t>
    </r>
    <r>
      <rPr>
        <sz val="11"/>
        <color theme="8" tint="-0.249977111117893"/>
        <rFont val="Calibri"/>
        <family val="2"/>
        <scheme val="minor"/>
      </rPr>
      <t xml:space="preserve">30 / 100 * (7,06 - 0,4) </t>
    </r>
    <r>
      <rPr>
        <sz val="11"/>
        <rFont val="Calibri"/>
        <family val="2"/>
        <scheme val="minor"/>
      </rPr>
      <t xml:space="preserve">+ </t>
    </r>
    <r>
      <rPr>
        <sz val="11"/>
        <color theme="9" tint="-0.249977111117893"/>
        <rFont val="Calibri"/>
        <family val="2"/>
        <scheme val="minor"/>
      </rPr>
      <t>60 / 100 * (5,84 - 0,4)</t>
    </r>
  </si>
  <si>
    <r>
      <rPr>
        <sz val="11"/>
        <color theme="7" tint="-0.249977111117893"/>
        <rFont val="Calibri"/>
        <family val="2"/>
        <scheme val="minor"/>
      </rPr>
      <t>10 / 100 * (8,10 - 0,4 + 4,8)</t>
    </r>
    <r>
      <rPr>
        <sz val="11"/>
        <rFont val="Calibri"/>
        <family val="2"/>
        <scheme val="minor"/>
      </rPr>
      <t xml:space="preserve"> + </t>
    </r>
    <r>
      <rPr>
        <sz val="11"/>
        <color theme="8" tint="-0.249977111117893"/>
        <rFont val="Calibri"/>
        <family val="2"/>
        <scheme val="minor"/>
      </rPr>
      <t xml:space="preserve">30 / 100 * (7,06 - 0,4 + 3,8) </t>
    </r>
    <r>
      <rPr>
        <sz val="11"/>
        <rFont val="Calibri"/>
        <family val="2"/>
        <scheme val="minor"/>
      </rPr>
      <t xml:space="preserve">+ </t>
    </r>
    <r>
      <rPr>
        <sz val="11"/>
        <color theme="9" tint="-0.249977111117893"/>
        <rFont val="Calibri"/>
        <family val="2"/>
        <scheme val="minor"/>
      </rPr>
      <t>60 / 100 * (5,84 - 0,4 + 5,1)</t>
    </r>
  </si>
  <si>
    <r>
      <rPr>
        <sz val="11"/>
        <color theme="7" tint="-0.249977111117893"/>
        <rFont val="Calibri"/>
        <family val="2"/>
        <scheme val="minor"/>
      </rPr>
      <t>10 / 100 * (8,1 + 4,8)</t>
    </r>
    <r>
      <rPr>
        <sz val="11"/>
        <rFont val="Calibri"/>
        <family val="2"/>
        <scheme val="minor"/>
      </rPr>
      <t xml:space="preserve"> + </t>
    </r>
    <r>
      <rPr>
        <sz val="11"/>
        <color theme="8" tint="-0.249977111117893"/>
        <rFont val="Calibri"/>
        <family val="2"/>
        <scheme val="minor"/>
      </rPr>
      <t xml:space="preserve">30 / 100 * (7,06 + 3,8) </t>
    </r>
    <r>
      <rPr>
        <sz val="11"/>
        <rFont val="Calibri"/>
        <family val="2"/>
        <scheme val="minor"/>
      </rPr>
      <t xml:space="preserve">+ </t>
    </r>
    <r>
      <rPr>
        <sz val="11"/>
        <color theme="9" tint="-0.249977111117893"/>
        <rFont val="Calibri"/>
        <family val="2"/>
        <scheme val="minor"/>
      </rPr>
      <t>60 / 100 * (5,84 + 5,1)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</si>
</sst>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000"/>
    <numFmt numFmtId="166" formatCode="0.0000000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b/>
      <u/>
      <sz val="12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vertAlign val="subscript"/>
      <sz val="11"/>
      <name val="Calibri"/>
      <family val="2"/>
      <scheme val="minor"/>
    </font>
    <font>
      <i/>
      <sz val="9"/>
      <name val="Arial"/>
      <family val="2"/>
    </font>
    <font>
      <b/>
      <sz val="11"/>
      <color rgb="FF3F3F3F"/>
      <name val="Calibri"/>
      <family val="2"/>
      <scheme val="minor"/>
    </font>
    <font>
      <sz val="10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0">
    <xf numFmtId="0" fontId="0" fillId="0" borderId="0"/>
    <xf numFmtId="9" fontId="3" fillId="0" borderId="0" applyFont="0" applyFill="0" applyBorder="0" applyAlignment="0" applyProtection="0"/>
    <xf numFmtId="0" fontId="3" fillId="0" borderId="0"/>
    <xf numFmtId="0" fontId="5" fillId="0" borderId="0"/>
    <xf numFmtId="0" fontId="16" fillId="6" borderId="14" applyNumberFormat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9" fontId="17" fillId="0" borderId="0" applyFont="0" applyFill="0" applyBorder="0" applyAlignment="0" applyProtection="0"/>
  </cellStyleXfs>
  <cellXfs count="88">
    <xf numFmtId="0" fontId="0" fillId="0" borderId="0" xfId="0"/>
    <xf numFmtId="0" fontId="0" fillId="0" borderId="0" xfId="0" applyFill="1"/>
    <xf numFmtId="0" fontId="7" fillId="0" borderId="1" xfId="0" applyFont="1" applyFill="1" applyBorder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right"/>
    </xf>
    <xf numFmtId="0" fontId="9" fillId="0" borderId="0" xfId="0" quotePrefix="1" applyFont="1" applyFill="1" applyBorder="1" applyAlignment="1">
      <alignment horizontal="right"/>
    </xf>
    <xf numFmtId="2" fontId="9" fillId="0" borderId="0" xfId="0" applyNumberFormat="1" applyFont="1"/>
    <xf numFmtId="0" fontId="10" fillId="2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16" fillId="0" borderId="0" xfId="4" applyFill="1" applyBorder="1"/>
    <xf numFmtId="2" fontId="11" fillId="0" borderId="1" xfId="0" applyNumberFormat="1" applyFont="1" applyBorder="1"/>
    <xf numFmtId="2" fontId="12" fillId="0" borderId="1" xfId="0" applyNumberFormat="1" applyFont="1" applyBorder="1"/>
    <xf numFmtId="2" fontId="13" fillId="0" borderId="1" xfId="0" applyNumberFormat="1" applyFont="1" applyBorder="1"/>
    <xf numFmtId="0" fontId="2" fillId="0" borderId="0" xfId="0" applyFont="1"/>
    <xf numFmtId="2" fontId="7" fillId="0" borderId="2" xfId="0" applyNumberFormat="1" applyFont="1" applyFill="1" applyBorder="1" applyAlignment="1">
      <alignment horizontal="center"/>
    </xf>
    <xf numFmtId="2" fontId="7" fillId="0" borderId="4" xfId="0" applyNumberFormat="1" applyFont="1" applyFill="1" applyBorder="1" applyAlignment="1">
      <alignment horizontal="right"/>
    </xf>
    <xf numFmtId="2" fontId="7" fillId="0" borderId="3" xfId="0" applyNumberFormat="1" applyFont="1" applyFill="1" applyBorder="1" applyAlignment="1">
      <alignment horizontal="right"/>
    </xf>
    <xf numFmtId="0" fontId="15" fillId="0" borderId="0" xfId="0" applyFont="1" applyFill="1" applyBorder="1" applyAlignment="1"/>
    <xf numFmtId="0" fontId="2" fillId="0" borderId="0" xfId="0" applyFont="1" applyFill="1"/>
    <xf numFmtId="2" fontId="7" fillId="0" borderId="0" xfId="0" applyNumberFormat="1" applyFont="1" applyFill="1" applyBorder="1" applyAlignment="1">
      <alignment horizontal="right"/>
    </xf>
    <xf numFmtId="0" fontId="15" fillId="0" borderId="0" xfId="7" applyFont="1" applyFill="1" applyBorder="1" applyAlignment="1">
      <alignment vertical="center"/>
    </xf>
    <xf numFmtId="2" fontId="7" fillId="0" borderId="9" xfId="0" applyNumberFormat="1" applyFont="1" applyFill="1" applyBorder="1" applyAlignment="1">
      <alignment horizontal="right"/>
    </xf>
    <xf numFmtId="2" fontId="7" fillId="0" borderId="12" xfId="0" applyNumberFormat="1" applyFont="1" applyFill="1" applyBorder="1" applyAlignment="1">
      <alignment horizontal="right"/>
    </xf>
    <xf numFmtId="2" fontId="7" fillId="0" borderId="10" xfId="0" applyNumberFormat="1" applyFont="1" applyFill="1" applyBorder="1" applyAlignment="1">
      <alignment horizontal="right"/>
    </xf>
    <xf numFmtId="2" fontId="7" fillId="0" borderId="16" xfId="0" applyNumberFormat="1" applyFont="1" applyFill="1" applyBorder="1" applyAlignment="1">
      <alignment horizontal="right"/>
    </xf>
    <xf numFmtId="2" fontId="7" fillId="0" borderId="13" xfId="0" applyNumberFormat="1" applyFont="1" applyFill="1" applyBorder="1" applyAlignment="1">
      <alignment horizontal="right"/>
    </xf>
    <xf numFmtId="2" fontId="7" fillId="0" borderId="10" xfId="0" applyNumberFormat="1" applyFont="1" applyFill="1" applyBorder="1" applyAlignment="1">
      <alignment horizontal="right"/>
    </xf>
    <xf numFmtId="2" fontId="7" fillId="0" borderId="16" xfId="0" applyNumberFormat="1" applyFont="1" applyFill="1" applyBorder="1" applyAlignment="1">
      <alignment horizontal="right"/>
    </xf>
    <xf numFmtId="2" fontId="7" fillId="0" borderId="13" xfId="0" applyNumberFormat="1" applyFont="1" applyFill="1" applyBorder="1" applyAlignment="1">
      <alignment horizontal="right"/>
    </xf>
    <xf numFmtId="0" fontId="7" fillId="0" borderId="4" xfId="7" applyFont="1" applyFill="1" applyBorder="1"/>
    <xf numFmtId="165" fontId="7" fillId="0" borderId="4" xfId="7" applyNumberFormat="1" applyFont="1" applyFill="1" applyBorder="1" applyAlignment="1">
      <alignment horizontal="right"/>
    </xf>
    <xf numFmtId="0" fontId="7" fillId="0" borderId="4" xfId="7" applyFont="1" applyFill="1" applyBorder="1" applyAlignment="1">
      <alignment horizontal="left" indent="1"/>
    </xf>
    <xf numFmtId="2" fontId="7" fillId="0" borderId="4" xfId="7" applyNumberFormat="1" applyFont="1" applyFill="1" applyBorder="1" applyAlignment="1">
      <alignment horizontal="right"/>
    </xf>
    <xf numFmtId="2" fontId="7" fillId="0" borderId="4" xfId="7" applyNumberFormat="1" applyFont="1" applyFill="1" applyBorder="1" applyAlignment="1">
      <alignment vertical="center"/>
    </xf>
    <xf numFmtId="0" fontId="7" fillId="0" borderId="3" xfId="7" applyFont="1" applyFill="1" applyBorder="1" applyAlignment="1">
      <alignment horizontal="left" indent="1"/>
    </xf>
    <xf numFmtId="2" fontId="7" fillId="0" borderId="3" xfId="7" applyNumberFormat="1" applyFont="1" applyFill="1" applyBorder="1" applyAlignment="1">
      <alignment horizontal="right"/>
    </xf>
    <xf numFmtId="2" fontId="7" fillId="0" borderId="3" xfId="7" applyNumberFormat="1" applyFont="1" applyFill="1" applyBorder="1" applyAlignment="1">
      <alignment vertical="center"/>
    </xf>
    <xf numFmtId="0" fontId="7" fillId="0" borderId="1" xfId="7" applyFont="1" applyFill="1" applyBorder="1"/>
    <xf numFmtId="0" fontId="15" fillId="0" borderId="0" xfId="7" applyFont="1" applyFill="1" applyBorder="1" applyAlignment="1"/>
    <xf numFmtId="2" fontId="7" fillId="0" borderId="2" xfId="7" applyNumberFormat="1" applyFont="1" applyFill="1" applyBorder="1" applyAlignment="1">
      <alignment horizontal="right"/>
    </xf>
    <xf numFmtId="0" fontId="15" fillId="0" borderId="0" xfId="7" applyFont="1" applyFill="1" applyBorder="1" applyAlignment="1">
      <alignment horizontal="left"/>
    </xf>
    <xf numFmtId="166" fontId="7" fillId="0" borderId="4" xfId="7" applyNumberFormat="1" applyFont="1" applyFill="1" applyBorder="1" applyAlignment="1">
      <alignment horizontal="right"/>
    </xf>
    <xf numFmtId="165" fontId="7" fillId="0" borderId="2" xfId="7" applyNumberFormat="1" applyFont="1" applyFill="1" applyBorder="1" applyAlignment="1">
      <alignment horizontal="right"/>
    </xf>
    <xf numFmtId="2" fontId="7" fillId="0" borderId="10" xfId="7" applyNumberFormat="1" applyFont="1" applyFill="1" applyBorder="1" applyAlignment="1">
      <alignment horizontal="right"/>
    </xf>
    <xf numFmtId="0" fontId="7" fillId="0" borderId="2" xfId="7" applyFont="1" applyFill="1" applyBorder="1"/>
    <xf numFmtId="2" fontId="7" fillId="0" borderId="10" xfId="0" applyNumberFormat="1" applyFont="1" applyFill="1" applyBorder="1" applyAlignment="1">
      <alignment horizontal="right"/>
    </xf>
    <xf numFmtId="2" fontId="7" fillId="0" borderId="10" xfId="0" applyNumberFormat="1" applyFont="1" applyFill="1" applyBorder="1" applyAlignment="1">
      <alignment horizontal="right"/>
    </xf>
    <xf numFmtId="2" fontId="7" fillId="0" borderId="10" xfId="0" applyNumberFormat="1" applyFont="1" applyFill="1" applyBorder="1" applyAlignment="1">
      <alignment horizontal="right"/>
    </xf>
    <xf numFmtId="0" fontId="6" fillId="0" borderId="0" xfId="0" applyFont="1" applyFill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2" fontId="7" fillId="0" borderId="15" xfId="0" applyNumberFormat="1" applyFont="1" applyFill="1" applyBorder="1" applyAlignment="1">
      <alignment horizontal="right"/>
    </xf>
    <xf numFmtId="2" fontId="7" fillId="0" borderId="16" xfId="0" applyNumberFormat="1" applyFont="1" applyFill="1" applyBorder="1" applyAlignment="1">
      <alignment horizontal="right"/>
    </xf>
    <xf numFmtId="2" fontId="7" fillId="0" borderId="11" xfId="0" applyNumberFormat="1" applyFont="1" applyFill="1" applyBorder="1" applyAlignment="1">
      <alignment horizontal="right"/>
    </xf>
    <xf numFmtId="2" fontId="7" fillId="0" borderId="13" xfId="0" applyNumberFormat="1" applyFont="1" applyFill="1" applyBorder="1" applyAlignment="1">
      <alignment horizontal="right"/>
    </xf>
    <xf numFmtId="2" fontId="7" fillId="0" borderId="8" xfId="0" applyNumberFormat="1" applyFont="1" applyFill="1" applyBorder="1" applyAlignment="1">
      <alignment horizontal="right"/>
    </xf>
    <xf numFmtId="2" fontId="7" fillId="0" borderId="10" xfId="0" applyNumberFormat="1" applyFont="1" applyFill="1" applyBorder="1" applyAlignment="1">
      <alignment horizontal="right"/>
    </xf>
    <xf numFmtId="164" fontId="7" fillId="0" borderId="5" xfId="9" applyNumberFormat="1" applyFont="1" applyFill="1" applyBorder="1" applyAlignment="1">
      <alignment horizontal="center"/>
    </xf>
    <xf numFmtId="164" fontId="7" fillId="0" borderId="6" xfId="9" applyNumberFormat="1" applyFont="1" applyFill="1" applyBorder="1" applyAlignment="1">
      <alignment horizontal="center"/>
    </xf>
    <xf numFmtId="164" fontId="7" fillId="0" borderId="7" xfId="9" applyNumberFormat="1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164" fontId="7" fillId="0" borderId="5" xfId="7" applyNumberFormat="1" applyFont="1" applyFill="1" applyBorder="1" applyAlignment="1">
      <alignment horizontal="center"/>
    </xf>
    <xf numFmtId="164" fontId="7" fillId="0" borderId="6" xfId="7" applyNumberFormat="1" applyFont="1" applyFill="1" applyBorder="1" applyAlignment="1">
      <alignment horizontal="center"/>
    </xf>
    <xf numFmtId="164" fontId="7" fillId="0" borderId="7" xfId="7" applyNumberFormat="1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</cellXfs>
  <cellStyles count="10">
    <cellStyle name="Ausgabe" xfId="4" builtinId="21"/>
    <cellStyle name="Prozent" xfId="9" builtinId="5"/>
    <cellStyle name="Prozent 2" xfId="1" xr:uid="{00000000-0005-0000-0000-000002000000}"/>
    <cellStyle name="Prozent 2 2" xfId="6" xr:uid="{00000000-0005-0000-0000-000003000000}"/>
    <cellStyle name="Standard" xfId="0" builtinId="0"/>
    <cellStyle name="Standard 2" xfId="2" xr:uid="{00000000-0005-0000-0000-000005000000}"/>
    <cellStyle name="Standard 2 2" xfId="7" xr:uid="{00000000-0005-0000-0000-000006000000}"/>
    <cellStyle name="Standard 3" xfId="3" xr:uid="{00000000-0005-0000-0000-000007000000}"/>
    <cellStyle name="Standard 3 2" xfId="8" xr:uid="{00000000-0005-0000-0000-000008000000}"/>
    <cellStyle name="Standard 4" xfId="5" xr:uid="{00000000-0005-0000-0000-000009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2"/>
  <sheetViews>
    <sheetView tabSelected="1" workbookViewId="0">
      <selection activeCell="L33" sqref="L33"/>
    </sheetView>
  </sheetViews>
  <sheetFormatPr baseColWidth="10" defaultRowHeight="12.75" x14ac:dyDescent="0.2"/>
  <cols>
    <col min="1" max="1" width="2.85546875" style="1" customWidth="1"/>
    <col min="2" max="2" width="30" style="1" customWidth="1"/>
    <col min="3" max="3" width="15.42578125" style="1" customWidth="1"/>
    <col min="4" max="4" width="14.7109375" style="1" customWidth="1"/>
    <col min="5" max="5" width="15.7109375" style="1" customWidth="1"/>
    <col min="6" max="6" width="12.85546875" style="1" customWidth="1"/>
    <col min="7" max="7" width="11.140625" style="1" customWidth="1"/>
    <col min="8" max="8" width="18.42578125" style="1" customWidth="1"/>
    <col min="9" max="9" width="5.28515625" style="1" customWidth="1"/>
    <col min="10" max="16384" width="11.42578125" style="1"/>
  </cols>
  <sheetData>
    <row r="1" spans="1:8" ht="15" customHeight="1" x14ac:dyDescent="0.25">
      <c r="A1" s="10"/>
    </row>
    <row r="2" spans="1:8" ht="15" customHeight="1" x14ac:dyDescent="0.25">
      <c r="B2" s="49" t="s">
        <v>36</v>
      </c>
      <c r="C2" s="49"/>
      <c r="D2" s="49"/>
      <c r="E2" s="49"/>
      <c r="F2" s="49"/>
      <c r="G2" s="49"/>
      <c r="H2" s="49"/>
    </row>
    <row r="4" spans="1:8" ht="15" customHeight="1" x14ac:dyDescent="0.25">
      <c r="B4" s="64" t="s">
        <v>22</v>
      </c>
      <c r="C4" s="64"/>
      <c r="D4" s="64"/>
      <c r="E4" s="64"/>
      <c r="F4" s="64"/>
      <c r="G4" s="64"/>
    </row>
    <row r="5" spans="1:8" ht="15" customHeight="1" x14ac:dyDescent="0.2">
      <c r="B5" s="53" t="s">
        <v>0</v>
      </c>
      <c r="C5" s="54" t="s">
        <v>44</v>
      </c>
      <c r="D5" s="54"/>
      <c r="E5" s="54"/>
      <c r="F5" s="58" t="s">
        <v>26</v>
      </c>
      <c r="G5" s="59"/>
    </row>
    <row r="6" spans="1:8" ht="15" customHeight="1" x14ac:dyDescent="0.2">
      <c r="B6" s="53"/>
      <c r="C6" s="54"/>
      <c r="D6" s="54"/>
      <c r="E6" s="54"/>
      <c r="F6" s="60"/>
      <c r="G6" s="61"/>
    </row>
    <row r="7" spans="1:8" ht="15" customHeight="1" x14ac:dyDescent="0.2">
      <c r="B7" s="53"/>
      <c r="C7" s="2" t="s">
        <v>14</v>
      </c>
      <c r="D7" s="2" t="s">
        <v>15</v>
      </c>
      <c r="E7" s="2" t="s">
        <v>17</v>
      </c>
      <c r="F7" s="62" t="s">
        <v>17</v>
      </c>
      <c r="G7" s="63"/>
    </row>
    <row r="8" spans="1:8" ht="15" hidden="1" customHeight="1" x14ac:dyDescent="0.2">
      <c r="B8" s="30" t="s">
        <v>34</v>
      </c>
      <c r="C8" s="15"/>
      <c r="D8" s="15"/>
      <c r="E8" s="15"/>
      <c r="F8" s="69"/>
      <c r="G8" s="70"/>
    </row>
    <row r="9" spans="1:8" ht="15" hidden="1" customHeight="1" x14ac:dyDescent="0.2">
      <c r="B9" s="32" t="s">
        <v>21</v>
      </c>
      <c r="C9" s="16">
        <f t="shared" ref="C9:E10" si="0">C45-0.4</f>
        <v>8.1999999999999993</v>
      </c>
      <c r="D9" s="16">
        <f t="shared" si="0"/>
        <v>7.1</v>
      </c>
      <c r="E9" s="16">
        <f t="shared" si="0"/>
        <v>5.8</v>
      </c>
      <c r="F9" s="65">
        <f>H45-0.4</f>
        <v>6.6</v>
      </c>
      <c r="G9" s="66"/>
    </row>
    <row r="10" spans="1:8" ht="14.25" hidden="1" customHeight="1" x14ac:dyDescent="0.2">
      <c r="B10" s="35" t="s">
        <v>27</v>
      </c>
      <c r="C10" s="17">
        <f t="shared" si="0"/>
        <v>12.999999999999998</v>
      </c>
      <c r="D10" s="17">
        <f t="shared" si="0"/>
        <v>10.9</v>
      </c>
      <c r="E10" s="17">
        <f t="shared" si="0"/>
        <v>10.9</v>
      </c>
      <c r="F10" s="67">
        <f>H46-0.4</f>
        <v>6.6</v>
      </c>
      <c r="G10" s="68"/>
    </row>
    <row r="11" spans="1:8" ht="14.25" hidden="1" customHeight="1" x14ac:dyDescent="0.2">
      <c r="B11" s="38" t="s">
        <v>18</v>
      </c>
      <c r="C11" s="71">
        <v>0.01</v>
      </c>
      <c r="D11" s="72"/>
      <c r="E11" s="72"/>
      <c r="F11" s="72"/>
      <c r="G11" s="73"/>
    </row>
    <row r="12" spans="1:8" ht="14.25" hidden="1" customHeight="1" x14ac:dyDescent="0.2">
      <c r="B12" s="30" t="s">
        <v>41</v>
      </c>
      <c r="C12" s="15"/>
      <c r="D12" s="15"/>
      <c r="E12" s="15"/>
      <c r="F12" s="69"/>
      <c r="G12" s="70"/>
    </row>
    <row r="13" spans="1:8" ht="14.25" hidden="1" customHeight="1" x14ac:dyDescent="0.2">
      <c r="B13" s="32" t="s">
        <v>21</v>
      </c>
      <c r="C13" s="16">
        <f t="shared" ref="C13:E14" si="1">C49-0.4</f>
        <v>8.113999999999999</v>
      </c>
      <c r="D13" s="16">
        <f t="shared" si="1"/>
        <v>7.0249999999999995</v>
      </c>
      <c r="E13" s="16">
        <f t="shared" si="1"/>
        <v>5.7379999999999995</v>
      </c>
      <c r="F13" s="65">
        <f>H49-0.4</f>
        <v>6.5299999999999994</v>
      </c>
      <c r="G13" s="66"/>
    </row>
    <row r="14" spans="1:8" ht="14.25" hidden="1" customHeight="1" x14ac:dyDescent="0.2">
      <c r="B14" s="35" t="s">
        <v>27</v>
      </c>
      <c r="C14" s="17">
        <f t="shared" si="1"/>
        <v>12.865999999999998</v>
      </c>
      <c r="D14" s="17">
        <f t="shared" si="1"/>
        <v>10.787000000000001</v>
      </c>
      <c r="E14" s="17">
        <f t="shared" si="1"/>
        <v>10.787000000000001</v>
      </c>
      <c r="F14" s="67">
        <f>H50-0.4</f>
        <v>6.5299999999999994</v>
      </c>
      <c r="G14" s="68"/>
    </row>
    <row r="15" spans="1:8" ht="14.25" hidden="1" customHeight="1" x14ac:dyDescent="0.2">
      <c r="B15" s="38" t="s">
        <v>18</v>
      </c>
      <c r="C15" s="71">
        <v>0.01</v>
      </c>
      <c r="D15" s="72"/>
      <c r="E15" s="72"/>
      <c r="F15" s="72"/>
      <c r="G15" s="73"/>
    </row>
    <row r="16" spans="1:8" ht="14.25" hidden="1" customHeight="1" x14ac:dyDescent="0.2">
      <c r="B16" s="45" t="s">
        <v>39</v>
      </c>
      <c r="C16" s="15"/>
      <c r="D16" s="15"/>
      <c r="E16" s="15"/>
      <c r="F16" s="22"/>
      <c r="G16" s="24"/>
    </row>
    <row r="17" spans="2:7" ht="14.25" hidden="1" customHeight="1" x14ac:dyDescent="0.2">
      <c r="B17" s="32" t="s">
        <v>21</v>
      </c>
      <c r="C17" s="16">
        <f t="shared" ref="C17:E18" si="2">C53-0.4</f>
        <v>8.0288599999999981</v>
      </c>
      <c r="D17" s="16">
        <f t="shared" si="2"/>
        <v>6.9507499999999993</v>
      </c>
      <c r="E17" s="16">
        <f t="shared" si="2"/>
        <v>5.6766199999999998</v>
      </c>
      <c r="F17" s="20"/>
      <c r="G17" s="25">
        <f>H53-0.4</f>
        <v>6.4606999999999992</v>
      </c>
    </row>
    <row r="18" spans="2:7" ht="14.25" hidden="1" customHeight="1" x14ac:dyDescent="0.2">
      <c r="B18" s="35" t="s">
        <v>27</v>
      </c>
      <c r="C18" s="17">
        <f t="shared" si="2"/>
        <v>12.733339999999998</v>
      </c>
      <c r="D18" s="17">
        <f t="shared" si="2"/>
        <v>10.675130000000001</v>
      </c>
      <c r="E18" s="17">
        <f t="shared" si="2"/>
        <v>10.675130000000001</v>
      </c>
      <c r="F18" s="23"/>
      <c r="G18" s="26">
        <f>H54-0.4</f>
        <v>6.4606999999999992</v>
      </c>
    </row>
    <row r="19" spans="2:7" ht="15" hidden="1" customHeight="1" x14ac:dyDescent="0.2">
      <c r="B19" s="38" t="s">
        <v>18</v>
      </c>
      <c r="C19" s="71">
        <v>0.01</v>
      </c>
      <c r="D19" s="72"/>
      <c r="E19" s="72"/>
      <c r="F19" s="72"/>
      <c r="G19" s="73"/>
    </row>
    <row r="20" spans="2:7" ht="15" hidden="1" customHeight="1" x14ac:dyDescent="0.2">
      <c r="B20" s="45" t="s">
        <v>42</v>
      </c>
      <c r="C20" s="15"/>
      <c r="D20" s="15"/>
      <c r="E20" s="15"/>
      <c r="F20" s="22"/>
      <c r="G20" s="27"/>
    </row>
    <row r="21" spans="2:7" ht="15" hidden="1" customHeight="1" x14ac:dyDescent="0.2">
      <c r="B21" s="32" t="s">
        <v>21</v>
      </c>
      <c r="C21" s="16">
        <v>7.9445713999999974</v>
      </c>
      <c r="D21" s="16">
        <v>6.8772424999999995</v>
      </c>
      <c r="E21" s="16">
        <v>5.6158538</v>
      </c>
      <c r="F21" s="20"/>
      <c r="G21" s="28">
        <v>6.3920929999999991</v>
      </c>
    </row>
    <row r="22" spans="2:7" ht="15" hidden="1" customHeight="1" x14ac:dyDescent="0.2">
      <c r="B22" s="35" t="s">
        <v>27</v>
      </c>
      <c r="C22" s="17">
        <v>12.602006599999998</v>
      </c>
      <c r="D22" s="17">
        <v>10.564378700000001</v>
      </c>
      <c r="E22" s="17">
        <v>10.564378700000001</v>
      </c>
      <c r="F22" s="23"/>
      <c r="G22" s="29">
        <v>6.3920929999999991</v>
      </c>
    </row>
    <row r="23" spans="2:7" ht="15" hidden="1" customHeight="1" x14ac:dyDescent="0.2">
      <c r="B23" s="38" t="s">
        <v>18</v>
      </c>
      <c r="C23" s="71">
        <v>0.01</v>
      </c>
      <c r="D23" s="72"/>
      <c r="E23" s="72"/>
      <c r="F23" s="72"/>
      <c r="G23" s="73"/>
    </row>
    <row r="24" spans="2:7" ht="15" hidden="1" customHeight="1" x14ac:dyDescent="0.2">
      <c r="B24" s="30" t="s">
        <v>43</v>
      </c>
      <c r="C24" s="15"/>
      <c r="D24" s="15"/>
      <c r="E24" s="15"/>
      <c r="F24" s="22"/>
      <c r="G24" s="46"/>
    </row>
    <row r="25" spans="2:7" ht="15" hidden="1" customHeight="1" x14ac:dyDescent="0.2">
      <c r="B25" s="32" t="s">
        <v>21</v>
      </c>
      <c r="C25" s="16">
        <f t="shared" ref="C25:E26" si="3">C61-0.4</f>
        <v>7.8611256859999976</v>
      </c>
      <c r="D25" s="16">
        <f t="shared" si="3"/>
        <v>6.8044700749999993</v>
      </c>
      <c r="E25" s="16">
        <f t="shared" si="3"/>
        <v>5.5556952619999995</v>
      </c>
      <c r="F25" s="65">
        <f>H61-0.4</f>
        <v>6.3241720699999995</v>
      </c>
      <c r="G25" s="66"/>
    </row>
    <row r="26" spans="2:7" ht="15" hidden="1" customHeight="1" x14ac:dyDescent="0.2">
      <c r="B26" s="35" t="s">
        <v>27</v>
      </c>
      <c r="C26" s="17">
        <f t="shared" si="3"/>
        <v>12.471986533999997</v>
      </c>
      <c r="D26" s="17">
        <f t="shared" si="3"/>
        <v>10.454734913000001</v>
      </c>
      <c r="E26" s="17">
        <f t="shared" si="3"/>
        <v>10.454734913000001</v>
      </c>
      <c r="F26" s="67">
        <f>H62-0.4</f>
        <v>6.3241720699999995</v>
      </c>
      <c r="G26" s="68"/>
    </row>
    <row r="27" spans="2:7" ht="15" hidden="1" customHeight="1" x14ac:dyDescent="0.2">
      <c r="B27" s="38" t="s">
        <v>18</v>
      </c>
      <c r="C27" s="71">
        <v>0.01</v>
      </c>
      <c r="D27" s="72"/>
      <c r="E27" s="72"/>
      <c r="F27" s="72"/>
      <c r="G27" s="73"/>
    </row>
    <row r="28" spans="2:7" ht="15" hidden="1" customHeight="1" x14ac:dyDescent="0.2">
      <c r="B28" s="30" t="s">
        <v>45</v>
      </c>
      <c r="C28" s="15"/>
      <c r="D28" s="15"/>
      <c r="E28" s="15"/>
      <c r="F28" s="22"/>
      <c r="G28" s="47"/>
    </row>
    <row r="29" spans="2:7" ht="15" hidden="1" customHeight="1" x14ac:dyDescent="0.2">
      <c r="B29" s="32" t="s">
        <v>21</v>
      </c>
      <c r="C29" s="16">
        <f t="shared" ref="C29:E30" si="4">C65-0.4</f>
        <v>7.7785144291399977</v>
      </c>
      <c r="D29" s="16">
        <f t="shared" si="4"/>
        <v>6.7324253742499991</v>
      </c>
      <c r="E29" s="16">
        <f t="shared" si="4"/>
        <v>5.4961383093799991</v>
      </c>
      <c r="F29" s="65">
        <f>H65-0.4</f>
        <v>6.2569303492999992</v>
      </c>
      <c r="G29" s="66"/>
    </row>
    <row r="30" spans="2:7" ht="15" hidden="1" customHeight="1" x14ac:dyDescent="0.2">
      <c r="B30" s="35" t="s">
        <v>27</v>
      </c>
      <c r="C30" s="17">
        <f t="shared" si="4"/>
        <v>12.343266668659997</v>
      </c>
      <c r="D30" s="17">
        <f t="shared" si="4"/>
        <v>10.346187563870002</v>
      </c>
      <c r="E30" s="17">
        <f t="shared" si="4"/>
        <v>10.346187563870002</v>
      </c>
      <c r="F30" s="67">
        <f>H66-0.4</f>
        <v>6.2569303492999992</v>
      </c>
      <c r="G30" s="68"/>
    </row>
    <row r="31" spans="2:7" ht="15" hidden="1" customHeight="1" x14ac:dyDescent="0.2">
      <c r="B31" s="38" t="s">
        <v>18</v>
      </c>
      <c r="C31" s="71">
        <v>0.01</v>
      </c>
      <c r="D31" s="72"/>
      <c r="E31" s="72"/>
      <c r="F31" s="72"/>
      <c r="G31" s="73"/>
    </row>
    <row r="32" spans="2:7" ht="15" customHeight="1" x14ac:dyDescent="0.2">
      <c r="B32" s="30" t="s">
        <v>47</v>
      </c>
      <c r="C32" s="15"/>
      <c r="D32" s="15"/>
      <c r="E32" s="15"/>
      <c r="F32" s="22"/>
      <c r="G32" s="48"/>
    </row>
    <row r="33" spans="2:8" ht="15" customHeight="1" x14ac:dyDescent="0.2">
      <c r="B33" s="32" t="s">
        <v>21</v>
      </c>
      <c r="C33" s="16">
        <f t="shared" ref="C33:E34" si="5">C69-0.4</f>
        <v>7.6967292848485975</v>
      </c>
      <c r="D33" s="16">
        <f t="shared" si="5"/>
        <v>6.6611011205074995</v>
      </c>
      <c r="E33" s="16">
        <f t="shared" si="5"/>
        <v>5.4371769262861989</v>
      </c>
      <c r="F33" s="65">
        <f>H69-0.4</f>
        <v>6.1903610458069993</v>
      </c>
      <c r="G33" s="66"/>
    </row>
    <row r="34" spans="2:8" ht="15" customHeight="1" x14ac:dyDescent="0.2">
      <c r="B34" s="35" t="s">
        <v>27</v>
      </c>
      <c r="C34" s="17">
        <f t="shared" si="5"/>
        <v>12.215834001973397</v>
      </c>
      <c r="D34" s="17">
        <f t="shared" si="5"/>
        <v>10.238725688231302</v>
      </c>
      <c r="E34" s="17">
        <f t="shared" si="5"/>
        <v>10.238725688231302</v>
      </c>
      <c r="F34" s="67">
        <f>H70-0.4</f>
        <v>6.1903610458069993</v>
      </c>
      <c r="G34" s="68"/>
    </row>
    <row r="35" spans="2:8" ht="15" customHeight="1" x14ac:dyDescent="0.2">
      <c r="B35" s="21" t="s">
        <v>35</v>
      </c>
      <c r="C35" s="21"/>
      <c r="D35" s="21"/>
      <c r="E35" s="21"/>
      <c r="F35" s="21"/>
      <c r="G35" s="21"/>
    </row>
    <row r="36" spans="2:8" ht="15" customHeight="1" x14ac:dyDescent="0.2">
      <c r="B36" s="21" t="s">
        <v>31</v>
      </c>
      <c r="C36" s="21"/>
      <c r="D36" s="21"/>
      <c r="E36" s="21"/>
      <c r="F36" s="21"/>
      <c r="G36" s="21"/>
    </row>
    <row r="37" spans="2:8" ht="15" customHeight="1" x14ac:dyDescent="0.2">
      <c r="B37" s="21" t="s">
        <v>40</v>
      </c>
    </row>
    <row r="38" spans="2:8" ht="15" customHeight="1" x14ac:dyDescent="0.2">
      <c r="B38" s="21"/>
    </row>
    <row r="40" spans="2:8" ht="15" customHeight="1" x14ac:dyDescent="0.25">
      <c r="B40" s="50" t="s">
        <v>16</v>
      </c>
      <c r="C40" s="51"/>
      <c r="D40" s="51"/>
      <c r="E40" s="51"/>
      <c r="F40" s="51"/>
      <c r="G40" s="51"/>
      <c r="H40" s="52"/>
    </row>
    <row r="41" spans="2:8" ht="15" customHeight="1" x14ac:dyDescent="0.2">
      <c r="B41" s="53" t="s">
        <v>0</v>
      </c>
      <c r="C41" s="54" t="s">
        <v>28</v>
      </c>
      <c r="D41" s="54"/>
      <c r="E41" s="54"/>
      <c r="F41" s="54"/>
      <c r="G41" s="54"/>
      <c r="H41" s="55" t="s">
        <v>26</v>
      </c>
    </row>
    <row r="42" spans="2:8" ht="15" customHeight="1" x14ac:dyDescent="0.2">
      <c r="B42" s="53"/>
      <c r="C42" s="54"/>
      <c r="D42" s="54"/>
      <c r="E42" s="54"/>
      <c r="F42" s="54"/>
      <c r="G42" s="54"/>
      <c r="H42" s="56"/>
    </row>
    <row r="43" spans="2:8" ht="15" customHeight="1" x14ac:dyDescent="0.2">
      <c r="B43" s="53"/>
      <c r="C43" s="2" t="s">
        <v>14</v>
      </c>
      <c r="D43" s="2" t="s">
        <v>15</v>
      </c>
      <c r="E43" s="2" t="s">
        <v>17</v>
      </c>
      <c r="F43" s="2" t="s">
        <v>25</v>
      </c>
      <c r="G43" s="2" t="s">
        <v>23</v>
      </c>
      <c r="H43" s="57"/>
    </row>
    <row r="44" spans="2:8" ht="15" hidden="1" customHeight="1" x14ac:dyDescent="0.2">
      <c r="B44" s="30" t="s">
        <v>34</v>
      </c>
      <c r="C44" s="31">
        <v>8.6</v>
      </c>
      <c r="D44" s="31">
        <v>7.5</v>
      </c>
      <c r="E44" s="31">
        <v>6.2</v>
      </c>
      <c r="F44" s="31">
        <v>6.2</v>
      </c>
      <c r="G44" s="31">
        <v>6.2</v>
      </c>
      <c r="H44" s="31">
        <v>7</v>
      </c>
    </row>
    <row r="45" spans="2:8" ht="15" hidden="1" customHeight="1" x14ac:dyDescent="0.2">
      <c r="B45" s="32" t="s">
        <v>21</v>
      </c>
      <c r="C45" s="33">
        <f t="shared" ref="C45:H45" si="6">ROUND(C44,2)</f>
        <v>8.6</v>
      </c>
      <c r="D45" s="33">
        <f t="shared" si="6"/>
        <v>7.5</v>
      </c>
      <c r="E45" s="33">
        <f t="shared" si="6"/>
        <v>6.2</v>
      </c>
      <c r="F45" s="33">
        <f>ROUND(F44,2)</f>
        <v>6.2</v>
      </c>
      <c r="G45" s="34">
        <f t="shared" si="6"/>
        <v>6.2</v>
      </c>
      <c r="H45" s="34">
        <f t="shared" si="6"/>
        <v>7</v>
      </c>
    </row>
    <row r="46" spans="2:8" ht="15" hidden="1" customHeight="1" x14ac:dyDescent="0.2">
      <c r="B46" s="35" t="s">
        <v>27</v>
      </c>
      <c r="C46" s="36">
        <f t="shared" ref="C46" si="7">C45+4.8</f>
        <v>13.399999999999999</v>
      </c>
      <c r="D46" s="36">
        <f t="shared" ref="D46" si="8">D45+3.8</f>
        <v>11.3</v>
      </c>
      <c r="E46" s="36">
        <f t="shared" ref="E46" si="9">E45+5.1</f>
        <v>11.3</v>
      </c>
      <c r="F46" s="36">
        <f t="shared" ref="F46" si="10">F45+3.2</f>
        <v>9.4</v>
      </c>
      <c r="G46" s="37">
        <f>G45+1.9</f>
        <v>8.1</v>
      </c>
      <c r="H46" s="37">
        <f t="shared" ref="H46" si="11">H45</f>
        <v>7</v>
      </c>
    </row>
    <row r="47" spans="2:8" ht="15" hidden="1" customHeight="1" x14ac:dyDescent="0.2">
      <c r="B47" s="38" t="s">
        <v>18</v>
      </c>
      <c r="C47" s="71">
        <v>0.01</v>
      </c>
      <c r="D47" s="72"/>
      <c r="E47" s="72"/>
      <c r="F47" s="72"/>
      <c r="G47" s="72"/>
      <c r="H47" s="73"/>
    </row>
    <row r="48" spans="2:8" ht="15" hidden="1" customHeight="1" x14ac:dyDescent="0.2">
      <c r="B48" s="30" t="s">
        <v>41</v>
      </c>
      <c r="C48" s="31"/>
      <c r="D48" s="31"/>
      <c r="E48" s="31"/>
      <c r="F48" s="31"/>
      <c r="G48" s="31"/>
      <c r="H48" s="31"/>
    </row>
    <row r="49" spans="2:8" ht="15" hidden="1" customHeight="1" x14ac:dyDescent="0.2">
      <c r="B49" s="32" t="s">
        <v>21</v>
      </c>
      <c r="C49" s="33">
        <f t="shared" ref="C49:H49" si="12">C45*(1-$C47)</f>
        <v>8.5139999999999993</v>
      </c>
      <c r="D49" s="33">
        <f t="shared" si="12"/>
        <v>7.4249999999999998</v>
      </c>
      <c r="E49" s="33">
        <f t="shared" si="12"/>
        <v>6.1379999999999999</v>
      </c>
      <c r="F49" s="33">
        <f t="shared" si="12"/>
        <v>6.1379999999999999</v>
      </c>
      <c r="G49" s="33">
        <f t="shared" si="12"/>
        <v>6.1379999999999999</v>
      </c>
      <c r="H49" s="33">
        <f t="shared" si="12"/>
        <v>6.93</v>
      </c>
    </row>
    <row r="50" spans="2:8" ht="15" hidden="1" customHeight="1" x14ac:dyDescent="0.2">
      <c r="B50" s="35" t="s">
        <v>27</v>
      </c>
      <c r="C50" s="36">
        <f t="shared" ref="C50:H50" si="13">C46*(1-$C47)</f>
        <v>13.265999999999998</v>
      </c>
      <c r="D50" s="36">
        <f t="shared" si="13"/>
        <v>11.187000000000001</v>
      </c>
      <c r="E50" s="36">
        <f t="shared" si="13"/>
        <v>11.187000000000001</v>
      </c>
      <c r="F50" s="36">
        <f t="shared" si="13"/>
        <v>9.3060000000000009</v>
      </c>
      <c r="G50" s="36">
        <f t="shared" si="13"/>
        <v>8.0190000000000001</v>
      </c>
      <c r="H50" s="36">
        <f t="shared" si="13"/>
        <v>6.93</v>
      </c>
    </row>
    <row r="51" spans="2:8" ht="15" hidden="1" customHeight="1" x14ac:dyDescent="0.2">
      <c r="B51" s="38" t="s">
        <v>18</v>
      </c>
      <c r="C51" s="71">
        <v>0.01</v>
      </c>
      <c r="D51" s="72"/>
      <c r="E51" s="72"/>
      <c r="F51" s="72"/>
      <c r="G51" s="72"/>
      <c r="H51" s="73"/>
    </row>
    <row r="52" spans="2:8" ht="15" hidden="1" customHeight="1" x14ac:dyDescent="0.2">
      <c r="B52" s="30" t="s">
        <v>39</v>
      </c>
      <c r="C52" s="40"/>
      <c r="D52" s="40"/>
      <c r="E52" s="40"/>
      <c r="F52" s="40"/>
      <c r="G52" s="40"/>
      <c r="H52" s="44"/>
    </row>
    <row r="53" spans="2:8" ht="15" hidden="1" customHeight="1" x14ac:dyDescent="0.2">
      <c r="B53" s="32" t="s">
        <v>21</v>
      </c>
      <c r="C53" s="33">
        <f t="shared" ref="C53:H53" si="14">C49*(1-$C51)</f>
        <v>8.4288599999999985</v>
      </c>
      <c r="D53" s="33">
        <f t="shared" si="14"/>
        <v>7.3507499999999997</v>
      </c>
      <c r="E53" s="33">
        <f t="shared" si="14"/>
        <v>6.0766200000000001</v>
      </c>
      <c r="F53" s="33">
        <f t="shared" si="14"/>
        <v>6.0766200000000001</v>
      </c>
      <c r="G53" s="33">
        <f t="shared" si="14"/>
        <v>6.0766200000000001</v>
      </c>
      <c r="H53" s="33">
        <f t="shared" si="14"/>
        <v>6.8606999999999996</v>
      </c>
    </row>
    <row r="54" spans="2:8" ht="15" hidden="1" customHeight="1" x14ac:dyDescent="0.2">
      <c r="B54" s="35" t="s">
        <v>27</v>
      </c>
      <c r="C54" s="36">
        <f t="shared" ref="C54:H54" si="15">C50*(1-$C51)</f>
        <v>13.133339999999999</v>
      </c>
      <c r="D54" s="36">
        <f t="shared" si="15"/>
        <v>11.075130000000001</v>
      </c>
      <c r="E54" s="36">
        <f t="shared" si="15"/>
        <v>11.075130000000001</v>
      </c>
      <c r="F54" s="36">
        <f t="shared" si="15"/>
        <v>9.2129400000000015</v>
      </c>
      <c r="G54" s="36">
        <f t="shared" si="15"/>
        <v>7.9388100000000001</v>
      </c>
      <c r="H54" s="36">
        <f t="shared" si="15"/>
        <v>6.8606999999999996</v>
      </c>
    </row>
    <row r="55" spans="2:8" ht="15" hidden="1" customHeight="1" x14ac:dyDescent="0.2">
      <c r="B55" s="38" t="s">
        <v>18</v>
      </c>
      <c r="C55" s="71">
        <v>0.01</v>
      </c>
      <c r="D55" s="72"/>
      <c r="E55" s="72"/>
      <c r="F55" s="72"/>
      <c r="G55" s="72"/>
      <c r="H55" s="73"/>
    </row>
    <row r="56" spans="2:8" ht="15" hidden="1" customHeight="1" x14ac:dyDescent="0.2">
      <c r="B56" s="30" t="s">
        <v>42</v>
      </c>
      <c r="C56" s="40"/>
      <c r="D56" s="40"/>
      <c r="E56" s="40"/>
      <c r="F56" s="40"/>
      <c r="G56" s="40"/>
      <c r="H56" s="44"/>
    </row>
    <row r="57" spans="2:8" ht="15" hidden="1" customHeight="1" x14ac:dyDescent="0.2">
      <c r="B57" s="32" t="s">
        <v>21</v>
      </c>
      <c r="C57" s="33">
        <v>8.3445713999999978</v>
      </c>
      <c r="D57" s="33">
        <v>7.2772424999999998</v>
      </c>
      <c r="E57" s="33">
        <v>6.0158538000000004</v>
      </c>
      <c r="F57" s="33">
        <v>6.0158538000000004</v>
      </c>
      <c r="G57" s="33">
        <v>6.0158538000000004</v>
      </c>
      <c r="H57" s="33">
        <v>6.7920929999999995</v>
      </c>
    </row>
    <row r="58" spans="2:8" ht="15" hidden="1" customHeight="1" x14ac:dyDescent="0.2">
      <c r="B58" s="35" t="s">
        <v>27</v>
      </c>
      <c r="C58" s="36">
        <v>13.002006599999998</v>
      </c>
      <c r="D58" s="36">
        <v>10.964378700000001</v>
      </c>
      <c r="E58" s="36">
        <v>10.964378700000001</v>
      </c>
      <c r="F58" s="36">
        <v>9.1208106000000022</v>
      </c>
      <c r="G58" s="36">
        <v>7.8594219000000001</v>
      </c>
      <c r="H58" s="36">
        <v>6.7920929999999995</v>
      </c>
    </row>
    <row r="59" spans="2:8" ht="15" hidden="1" customHeight="1" x14ac:dyDescent="0.2">
      <c r="B59" s="38" t="s">
        <v>18</v>
      </c>
      <c r="C59" s="71">
        <v>0.01</v>
      </c>
      <c r="D59" s="72"/>
      <c r="E59" s="72"/>
      <c r="F59" s="72"/>
      <c r="G59" s="72"/>
      <c r="H59" s="73"/>
    </row>
    <row r="60" spans="2:8" ht="15" hidden="1" customHeight="1" x14ac:dyDescent="0.2">
      <c r="B60" s="30" t="s">
        <v>43</v>
      </c>
      <c r="C60" s="40"/>
      <c r="D60" s="40"/>
      <c r="E60" s="40"/>
      <c r="F60" s="40"/>
      <c r="G60" s="40"/>
      <c r="H60" s="44"/>
    </row>
    <row r="61" spans="2:8" ht="15" hidden="1" customHeight="1" x14ac:dyDescent="0.2">
      <c r="B61" s="32" t="s">
        <v>21</v>
      </c>
      <c r="C61" s="33">
        <f>C57*(1-$C59)</f>
        <v>8.261125685999998</v>
      </c>
      <c r="D61" s="33">
        <f t="shared" ref="D61:H61" si="16">D57*(1-$C59)</f>
        <v>7.2044700749999997</v>
      </c>
      <c r="E61" s="33">
        <f t="shared" si="16"/>
        <v>5.9556952619999999</v>
      </c>
      <c r="F61" s="33">
        <f t="shared" si="16"/>
        <v>5.9556952619999999</v>
      </c>
      <c r="G61" s="33">
        <f t="shared" si="16"/>
        <v>5.9556952619999999</v>
      </c>
      <c r="H61" s="33">
        <f t="shared" si="16"/>
        <v>6.7241720699999998</v>
      </c>
    </row>
    <row r="62" spans="2:8" ht="15" hidden="1" customHeight="1" x14ac:dyDescent="0.2">
      <c r="B62" s="35" t="s">
        <v>27</v>
      </c>
      <c r="C62" s="36">
        <f t="shared" ref="C62:H62" si="17">C58*(1-$C59)</f>
        <v>12.871986533999998</v>
      </c>
      <c r="D62" s="36">
        <f t="shared" si="17"/>
        <v>10.854734913000001</v>
      </c>
      <c r="E62" s="36">
        <f t="shared" si="17"/>
        <v>10.854734913000001</v>
      </c>
      <c r="F62" s="36">
        <f t="shared" si="17"/>
        <v>9.0296024940000024</v>
      </c>
      <c r="G62" s="36">
        <f t="shared" si="17"/>
        <v>7.7808276809999999</v>
      </c>
      <c r="H62" s="36">
        <f t="shared" si="17"/>
        <v>6.7241720699999998</v>
      </c>
    </row>
    <row r="63" spans="2:8" ht="15" hidden="1" customHeight="1" x14ac:dyDescent="0.2">
      <c r="B63" s="38" t="s">
        <v>18</v>
      </c>
      <c r="C63" s="71">
        <v>0.01</v>
      </c>
      <c r="D63" s="72"/>
      <c r="E63" s="72"/>
      <c r="F63" s="72"/>
      <c r="G63" s="72"/>
      <c r="H63" s="73"/>
    </row>
    <row r="64" spans="2:8" ht="15" hidden="1" customHeight="1" x14ac:dyDescent="0.2">
      <c r="B64" s="30" t="s">
        <v>45</v>
      </c>
      <c r="C64" s="40"/>
      <c r="D64" s="40"/>
      <c r="E64" s="40"/>
      <c r="F64" s="40"/>
      <c r="G64" s="40"/>
      <c r="H64" s="44"/>
    </row>
    <row r="65" spans="2:8" ht="15" hidden="1" customHeight="1" x14ac:dyDescent="0.2">
      <c r="B65" s="32" t="s">
        <v>21</v>
      </c>
      <c r="C65" s="33">
        <f>C61*(1-$C63)</f>
        <v>8.178514429139998</v>
      </c>
      <c r="D65" s="33">
        <f>D61*(1-$C63)</f>
        <v>7.1324253742499995</v>
      </c>
      <c r="E65" s="33">
        <f t="shared" ref="E65:G65" si="18">E61*(1-$C63)</f>
        <v>5.8961383093799995</v>
      </c>
      <c r="F65" s="33">
        <f t="shared" si="18"/>
        <v>5.8961383093799995</v>
      </c>
      <c r="G65" s="33">
        <f t="shared" si="18"/>
        <v>5.8961383093799995</v>
      </c>
      <c r="H65" s="33">
        <f>H61*(1-$C63)</f>
        <v>6.6569303492999996</v>
      </c>
    </row>
    <row r="66" spans="2:8" ht="15" hidden="1" customHeight="1" x14ac:dyDescent="0.2">
      <c r="B66" s="35" t="s">
        <v>27</v>
      </c>
      <c r="C66" s="36">
        <f>C62*(1-$C63)</f>
        <v>12.743266668659997</v>
      </c>
      <c r="D66" s="36">
        <f t="shared" ref="D66:H66" si="19">D62*(1-$C63)</f>
        <v>10.746187563870002</v>
      </c>
      <c r="E66" s="36">
        <f t="shared" si="19"/>
        <v>10.746187563870002</v>
      </c>
      <c r="F66" s="36">
        <f t="shared" si="19"/>
        <v>8.9393064690600017</v>
      </c>
      <c r="G66" s="36">
        <f t="shared" si="19"/>
        <v>7.70301940419</v>
      </c>
      <c r="H66" s="36">
        <f t="shared" si="19"/>
        <v>6.6569303492999996</v>
      </c>
    </row>
    <row r="67" spans="2:8" ht="15" hidden="1" customHeight="1" x14ac:dyDescent="0.2">
      <c r="B67" s="38" t="s">
        <v>18</v>
      </c>
      <c r="C67" s="71">
        <v>0.01</v>
      </c>
      <c r="D67" s="72"/>
      <c r="E67" s="72"/>
      <c r="F67" s="72"/>
      <c r="G67" s="72"/>
      <c r="H67" s="73"/>
    </row>
    <row r="68" spans="2:8" ht="15" customHeight="1" x14ac:dyDescent="0.2">
      <c r="B68" s="30" t="s">
        <v>47</v>
      </c>
      <c r="C68" s="40"/>
      <c r="D68" s="40"/>
      <c r="E68" s="40"/>
      <c r="F68" s="40"/>
      <c r="G68" s="40"/>
      <c r="H68" s="44"/>
    </row>
    <row r="69" spans="2:8" ht="15" customHeight="1" x14ac:dyDescent="0.2">
      <c r="B69" s="32" t="s">
        <v>21</v>
      </c>
      <c r="C69" s="33">
        <f>C65*(1-$C67)</f>
        <v>8.0967292848485979</v>
      </c>
      <c r="D69" s="33">
        <f>D65*(1-$C67)</f>
        <v>7.0611011205074998</v>
      </c>
      <c r="E69" s="33">
        <f t="shared" ref="E69:H69" si="20">E65*(1-$C67)</f>
        <v>5.8371769262861992</v>
      </c>
      <c r="F69" s="33">
        <f t="shared" si="20"/>
        <v>5.8371769262861992</v>
      </c>
      <c r="G69" s="33">
        <f t="shared" si="20"/>
        <v>5.8371769262861992</v>
      </c>
      <c r="H69" s="33">
        <f t="shared" si="20"/>
        <v>6.5903610458069997</v>
      </c>
    </row>
    <row r="70" spans="2:8" ht="15" customHeight="1" x14ac:dyDescent="0.2">
      <c r="B70" s="35" t="s">
        <v>27</v>
      </c>
      <c r="C70" s="36">
        <f>C66*(1-$C67)</f>
        <v>12.615834001973397</v>
      </c>
      <c r="D70" s="36">
        <f>D66*(1-$C67)</f>
        <v>10.638725688231302</v>
      </c>
      <c r="E70" s="36">
        <f t="shared" ref="E70:F70" si="21">E66*(1-$C67)</f>
        <v>10.638725688231302</v>
      </c>
      <c r="F70" s="36">
        <f t="shared" si="21"/>
        <v>8.849913404369401</v>
      </c>
      <c r="G70" s="36">
        <f>G66*(1-$C67)</f>
        <v>7.6259892101480995</v>
      </c>
      <c r="H70" s="36">
        <f>H66*(1-$C67)</f>
        <v>6.5903610458069997</v>
      </c>
    </row>
    <row r="71" spans="2:8" ht="15" customHeight="1" x14ac:dyDescent="0.2">
      <c r="B71" s="21" t="s">
        <v>33</v>
      </c>
      <c r="C71" s="39"/>
      <c r="D71" s="39"/>
      <c r="E71" s="39"/>
      <c r="F71" s="39"/>
      <c r="G71" s="39"/>
      <c r="H71" s="39"/>
    </row>
    <row r="72" spans="2:8" ht="15" customHeight="1" x14ac:dyDescent="0.2">
      <c r="B72" s="21" t="s">
        <v>31</v>
      </c>
      <c r="C72" s="39"/>
      <c r="D72" s="39"/>
      <c r="E72" s="39"/>
      <c r="F72" s="39"/>
      <c r="G72" s="39"/>
      <c r="H72" s="39"/>
    </row>
    <row r="73" spans="2:8" ht="15" customHeight="1" x14ac:dyDescent="0.2">
      <c r="B73" s="21" t="s">
        <v>32</v>
      </c>
      <c r="C73" s="39"/>
      <c r="D73" s="39"/>
      <c r="E73" s="39"/>
      <c r="F73" s="39"/>
      <c r="G73" s="39"/>
      <c r="H73" s="39"/>
    </row>
    <row r="74" spans="2:8" ht="15" customHeight="1" x14ac:dyDescent="0.2">
      <c r="B74" s="21"/>
      <c r="C74" s="39"/>
      <c r="D74" s="39"/>
      <c r="E74" s="39"/>
      <c r="F74" s="39"/>
      <c r="G74" s="39"/>
      <c r="H74" s="39"/>
    </row>
    <row r="75" spans="2:8" ht="15" customHeight="1" x14ac:dyDescent="0.2">
      <c r="B75" s="41"/>
      <c r="C75" s="41"/>
      <c r="D75" s="41"/>
      <c r="E75" s="41"/>
      <c r="F75" s="41"/>
      <c r="G75" s="19"/>
      <c r="H75" s="19"/>
    </row>
    <row r="76" spans="2:8" ht="15" customHeight="1" x14ac:dyDescent="0.25">
      <c r="B76" s="50" t="s">
        <v>13</v>
      </c>
      <c r="C76" s="51"/>
      <c r="D76" s="51"/>
      <c r="E76" s="52"/>
      <c r="F76" s="19"/>
      <c r="G76" s="19"/>
      <c r="H76" s="19"/>
    </row>
    <row r="77" spans="2:8" ht="15" customHeight="1" x14ac:dyDescent="0.2">
      <c r="B77" s="74" t="s">
        <v>0</v>
      </c>
      <c r="C77" s="77" t="s">
        <v>24</v>
      </c>
      <c r="D77" s="78"/>
      <c r="E77" s="79"/>
      <c r="F77" s="19"/>
      <c r="G77" s="19"/>
      <c r="H77" s="19"/>
    </row>
    <row r="78" spans="2:8" ht="15" customHeight="1" x14ac:dyDescent="0.2">
      <c r="B78" s="75"/>
      <c r="C78" s="80"/>
      <c r="D78" s="81"/>
      <c r="E78" s="82"/>
      <c r="F78" s="19"/>
      <c r="G78" s="19"/>
      <c r="H78" s="19"/>
    </row>
    <row r="79" spans="2:8" ht="15" customHeight="1" x14ac:dyDescent="0.2">
      <c r="B79" s="76"/>
      <c r="C79" s="2" t="s">
        <v>14</v>
      </c>
      <c r="D79" s="2" t="s">
        <v>15</v>
      </c>
      <c r="E79" s="2" t="s">
        <v>23</v>
      </c>
      <c r="F79" s="19"/>
      <c r="G79" s="19"/>
      <c r="H79" s="19"/>
    </row>
    <row r="80" spans="2:8" ht="15" hidden="1" customHeight="1" x14ac:dyDescent="0.2">
      <c r="B80" s="30" t="s">
        <v>30</v>
      </c>
      <c r="C80" s="31">
        <v>2.66924776094198</v>
      </c>
      <c r="D80" s="31">
        <v>2.4790902687376701</v>
      </c>
      <c r="E80" s="31">
        <v>1.6691602093489399</v>
      </c>
      <c r="F80" s="19"/>
      <c r="G80" s="19"/>
      <c r="H80" s="19"/>
    </row>
    <row r="81" spans="2:8" ht="15" hidden="1" customHeight="1" x14ac:dyDescent="0.2">
      <c r="B81" s="35" t="s">
        <v>4</v>
      </c>
      <c r="C81" s="36">
        <f>ROUND(C80,2)</f>
        <v>2.67</v>
      </c>
      <c r="D81" s="36">
        <f>ROUND(D80,2)</f>
        <v>2.48</v>
      </c>
      <c r="E81" s="36">
        <f>ROUND(E80,2)</f>
        <v>1.67</v>
      </c>
      <c r="F81" s="19"/>
      <c r="G81" s="19"/>
      <c r="H81" s="19"/>
    </row>
    <row r="82" spans="2:8" ht="15" hidden="1" customHeight="1" x14ac:dyDescent="0.2">
      <c r="B82" s="38" t="s">
        <v>18</v>
      </c>
      <c r="C82" s="83">
        <v>0.01</v>
      </c>
      <c r="D82" s="84"/>
      <c r="E82" s="85"/>
      <c r="F82" s="19"/>
      <c r="G82" s="19"/>
      <c r="H82" s="19"/>
    </row>
    <row r="83" spans="2:8" ht="15" hidden="1" customHeight="1" x14ac:dyDescent="0.2">
      <c r="B83" s="30" t="s">
        <v>41</v>
      </c>
      <c r="C83" s="42">
        <f>C80*(1-$C82)</f>
        <v>2.6425552833325603</v>
      </c>
      <c r="D83" s="31">
        <f t="shared" ref="D83:E83" si="22">D80*(1-$C82)</f>
        <v>2.4542993660502934</v>
      </c>
      <c r="E83" s="31">
        <f t="shared" si="22"/>
        <v>1.6524686072554504</v>
      </c>
      <c r="F83" s="19"/>
      <c r="G83" s="19"/>
      <c r="H83" s="19"/>
    </row>
    <row r="84" spans="2:8" ht="15" hidden="1" customHeight="1" x14ac:dyDescent="0.2">
      <c r="B84" s="35" t="s">
        <v>4</v>
      </c>
      <c r="C84" s="36">
        <f>ROUND(C83,2)</f>
        <v>2.64</v>
      </c>
      <c r="D84" s="36">
        <f>ROUND(D83,2)</f>
        <v>2.4500000000000002</v>
      </c>
      <c r="E84" s="36">
        <f>ROUND(E83,2)</f>
        <v>1.65</v>
      </c>
      <c r="F84" s="19"/>
      <c r="G84" s="19"/>
      <c r="H84" s="19"/>
    </row>
    <row r="85" spans="2:8" ht="15" hidden="1" customHeight="1" x14ac:dyDescent="0.2">
      <c r="B85" s="38" t="s">
        <v>18</v>
      </c>
      <c r="C85" s="83">
        <v>0.01</v>
      </c>
      <c r="D85" s="84"/>
      <c r="E85" s="85"/>
      <c r="F85" s="19"/>
      <c r="G85" s="19"/>
      <c r="H85" s="19"/>
    </row>
    <row r="86" spans="2:8" ht="15" hidden="1" customHeight="1" x14ac:dyDescent="0.2">
      <c r="B86" s="45" t="s">
        <v>39</v>
      </c>
      <c r="C86" s="31">
        <f>C83*(1-$C85)</f>
        <v>2.6161297304992348</v>
      </c>
      <c r="D86" s="43">
        <f>D83*(1-$C85)</f>
        <v>2.4297563723897904</v>
      </c>
      <c r="E86" s="43">
        <f>E83*(1-C85)</f>
        <v>1.6359439211828959</v>
      </c>
      <c r="F86" s="19"/>
      <c r="G86" s="19"/>
      <c r="H86" s="19"/>
    </row>
    <row r="87" spans="2:8" ht="15" hidden="1" customHeight="1" x14ac:dyDescent="0.2">
      <c r="B87" s="35" t="s">
        <v>4</v>
      </c>
      <c r="C87" s="36">
        <f>ROUND(C86,2)</f>
        <v>2.62</v>
      </c>
      <c r="D87" s="36">
        <f>ROUND(D86,2)</f>
        <v>2.4300000000000002</v>
      </c>
      <c r="E87" s="36">
        <f>ROUND(E86,2)</f>
        <v>1.64</v>
      </c>
      <c r="F87" s="19"/>
      <c r="G87" s="19"/>
      <c r="H87" s="19"/>
    </row>
    <row r="88" spans="2:8" ht="15" hidden="1" customHeight="1" x14ac:dyDescent="0.2">
      <c r="B88" s="38" t="s">
        <v>18</v>
      </c>
      <c r="C88" s="83">
        <v>0.01</v>
      </c>
      <c r="D88" s="84"/>
      <c r="E88" s="85"/>
      <c r="F88" s="19"/>
      <c r="G88" s="19"/>
      <c r="H88" s="19"/>
    </row>
    <row r="89" spans="2:8" ht="15" hidden="1" customHeight="1" x14ac:dyDescent="0.2">
      <c r="B89" s="45" t="s">
        <v>42</v>
      </c>
      <c r="C89" s="31">
        <v>2.5899684331942425</v>
      </c>
      <c r="D89" s="43">
        <v>2.4054588086658923</v>
      </c>
      <c r="E89" s="43">
        <v>1.619584481971067</v>
      </c>
      <c r="F89" s="19"/>
      <c r="G89" s="19"/>
      <c r="H89" s="19"/>
    </row>
    <row r="90" spans="2:8" ht="15" hidden="1" customHeight="1" x14ac:dyDescent="0.2">
      <c r="B90" s="35" t="s">
        <v>4</v>
      </c>
      <c r="C90" s="36">
        <v>2.59</v>
      </c>
      <c r="D90" s="36">
        <v>2.41</v>
      </c>
      <c r="E90" s="36">
        <v>1.62</v>
      </c>
      <c r="F90" s="19"/>
      <c r="G90" s="19"/>
      <c r="H90" s="19"/>
    </row>
    <row r="91" spans="2:8" ht="15" hidden="1" customHeight="1" x14ac:dyDescent="0.2">
      <c r="B91" s="38" t="s">
        <v>18</v>
      </c>
      <c r="C91" s="83">
        <v>0.01</v>
      </c>
      <c r="D91" s="84"/>
      <c r="E91" s="85"/>
      <c r="F91" s="19"/>
      <c r="G91" s="19"/>
      <c r="H91" s="19"/>
    </row>
    <row r="92" spans="2:8" ht="15" hidden="1" customHeight="1" x14ac:dyDescent="0.2">
      <c r="B92" s="30" t="s">
        <v>43</v>
      </c>
      <c r="C92" s="31">
        <f>C89*(1-$C91)</f>
        <v>2.5640687488623</v>
      </c>
      <c r="D92" s="43">
        <f>D89*(1-$C91)</f>
        <v>2.3814042205792334</v>
      </c>
      <c r="E92" s="43">
        <f>E89*(1-C91)</f>
        <v>1.6033886371513564</v>
      </c>
      <c r="F92" s="19"/>
      <c r="G92" s="19"/>
      <c r="H92" s="19"/>
    </row>
    <row r="93" spans="2:8" ht="15" hidden="1" customHeight="1" x14ac:dyDescent="0.2">
      <c r="B93" s="35" t="s">
        <v>4</v>
      </c>
      <c r="C93" s="36">
        <f>ROUND(C92,2)</f>
        <v>2.56</v>
      </c>
      <c r="D93" s="36">
        <f>ROUND(D92,2)</f>
        <v>2.38</v>
      </c>
      <c r="E93" s="36">
        <f>ROUND(E92,2)</f>
        <v>1.6</v>
      </c>
      <c r="F93" s="19"/>
      <c r="G93" s="19"/>
      <c r="H93" s="19"/>
    </row>
    <row r="94" spans="2:8" ht="15" hidden="1" customHeight="1" x14ac:dyDescent="0.2">
      <c r="B94" s="38" t="s">
        <v>18</v>
      </c>
      <c r="C94" s="83">
        <v>0.01</v>
      </c>
      <c r="D94" s="84"/>
      <c r="E94" s="85"/>
      <c r="F94" s="19"/>
      <c r="G94" s="19"/>
      <c r="H94" s="19"/>
    </row>
    <row r="95" spans="2:8" ht="15" hidden="1" customHeight="1" x14ac:dyDescent="0.2">
      <c r="B95" s="30" t="s">
        <v>45</v>
      </c>
      <c r="C95" s="31">
        <f>C92*(1-$C94)</f>
        <v>2.5384280613736769</v>
      </c>
      <c r="D95" s="43">
        <f>D92*(1-$C94)</f>
        <v>2.357590178373441</v>
      </c>
      <c r="E95" s="43">
        <f>E92*(1-C94)</f>
        <v>1.5873547507798429</v>
      </c>
      <c r="F95" s="19"/>
      <c r="G95" s="19"/>
      <c r="H95" s="19"/>
    </row>
    <row r="96" spans="2:8" ht="15" hidden="1" customHeight="1" x14ac:dyDescent="0.2">
      <c r="B96" s="35" t="s">
        <v>4</v>
      </c>
      <c r="C96" s="36">
        <f>ROUND(C95,2)</f>
        <v>2.54</v>
      </c>
      <c r="D96" s="36">
        <f>ROUND(D95,2)</f>
        <v>2.36</v>
      </c>
      <c r="E96" s="36">
        <f>ROUND(E95,2)</f>
        <v>1.59</v>
      </c>
      <c r="F96" s="19"/>
      <c r="G96" s="19"/>
      <c r="H96" s="19"/>
    </row>
    <row r="97" spans="2:8" ht="15" hidden="1" customHeight="1" x14ac:dyDescent="0.2">
      <c r="B97" s="38" t="s">
        <v>18</v>
      </c>
      <c r="C97" s="83">
        <v>0.01</v>
      </c>
      <c r="D97" s="84"/>
      <c r="E97" s="85"/>
      <c r="F97" s="19"/>
      <c r="G97" s="19"/>
      <c r="H97" s="19"/>
    </row>
    <row r="98" spans="2:8" ht="15" customHeight="1" x14ac:dyDescent="0.2">
      <c r="B98" s="30" t="s">
        <v>47</v>
      </c>
      <c r="C98" s="31">
        <f>C95*(1-$C97)</f>
        <v>2.5130437807599399</v>
      </c>
      <c r="D98" s="31">
        <f>D95*(1-$C97)</f>
        <v>2.3340142765897065</v>
      </c>
      <c r="E98" s="31">
        <f>E95*(1-$C97)</f>
        <v>1.5714812032720444</v>
      </c>
      <c r="F98" s="19"/>
      <c r="G98" s="19"/>
      <c r="H98" s="19"/>
    </row>
    <row r="99" spans="2:8" ht="15" customHeight="1" x14ac:dyDescent="0.2">
      <c r="B99" s="35" t="s">
        <v>4</v>
      </c>
      <c r="C99" s="36">
        <f>ROUND(C98,2)</f>
        <v>2.5099999999999998</v>
      </c>
      <c r="D99" s="36">
        <f>ROUND(D98,2)</f>
        <v>2.33</v>
      </c>
      <c r="E99" s="36">
        <f>ROUND(E98,2)</f>
        <v>1.57</v>
      </c>
      <c r="F99" s="19"/>
      <c r="G99" s="19"/>
      <c r="H99" s="19"/>
    </row>
    <row r="100" spans="2:8" ht="15" customHeight="1" x14ac:dyDescent="0.2">
      <c r="B100" s="18" t="s">
        <v>29</v>
      </c>
      <c r="C100" s="18"/>
      <c r="D100" s="18"/>
      <c r="E100" s="18"/>
      <c r="F100" s="18"/>
      <c r="G100" s="18"/>
      <c r="H100" s="19"/>
    </row>
    <row r="101" spans="2:8" ht="15" customHeight="1" x14ac:dyDescent="0.2">
      <c r="B101" s="18" t="s">
        <v>31</v>
      </c>
      <c r="C101" s="18"/>
      <c r="D101" s="18"/>
      <c r="E101" s="18"/>
      <c r="F101" s="19"/>
      <c r="G101" s="19"/>
      <c r="H101" s="19"/>
    </row>
    <row r="102" spans="2:8" ht="15" customHeight="1" x14ac:dyDescent="0.2">
      <c r="B102" s="18"/>
      <c r="C102" s="18"/>
      <c r="D102" s="18"/>
      <c r="E102" s="18"/>
      <c r="F102" s="19"/>
      <c r="G102" s="19"/>
      <c r="H102" s="19"/>
    </row>
  </sheetData>
  <mergeCells count="43">
    <mergeCell ref="F12:G12"/>
    <mergeCell ref="C91:E91"/>
    <mergeCell ref="C59:H59"/>
    <mergeCell ref="C23:G23"/>
    <mergeCell ref="F25:G25"/>
    <mergeCell ref="F26:G26"/>
    <mergeCell ref="C88:E88"/>
    <mergeCell ref="F29:G29"/>
    <mergeCell ref="F30:G30"/>
    <mergeCell ref="C63:H63"/>
    <mergeCell ref="C27:G27"/>
    <mergeCell ref="F33:G33"/>
    <mergeCell ref="F34:G34"/>
    <mergeCell ref="C67:H67"/>
    <mergeCell ref="B77:B79"/>
    <mergeCell ref="C77:E78"/>
    <mergeCell ref="C82:E82"/>
    <mergeCell ref="C85:E85"/>
    <mergeCell ref="C97:E97"/>
    <mergeCell ref="C94:E94"/>
    <mergeCell ref="C15:G15"/>
    <mergeCell ref="B76:E76"/>
    <mergeCell ref="C19:G19"/>
    <mergeCell ref="C47:H47"/>
    <mergeCell ref="C51:H51"/>
    <mergeCell ref="C55:H55"/>
    <mergeCell ref="C31:G31"/>
    <mergeCell ref="B2:H2"/>
    <mergeCell ref="B40:H40"/>
    <mergeCell ref="B41:B43"/>
    <mergeCell ref="C41:G42"/>
    <mergeCell ref="H41:H43"/>
    <mergeCell ref="B5:B7"/>
    <mergeCell ref="C5:E6"/>
    <mergeCell ref="F5:G6"/>
    <mergeCell ref="F7:G7"/>
    <mergeCell ref="B4:G4"/>
    <mergeCell ref="F13:G13"/>
    <mergeCell ref="F14:G14"/>
    <mergeCell ref="F8:G8"/>
    <mergeCell ref="F9:G9"/>
    <mergeCell ref="F10:G10"/>
    <mergeCell ref="C11:G1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26"/>
  <sheetViews>
    <sheetView showGridLines="0" zoomScale="115" zoomScaleNormal="115" workbookViewId="0">
      <selection activeCell="C26" sqref="C26"/>
    </sheetView>
  </sheetViews>
  <sheetFormatPr baseColWidth="10" defaultRowHeight="15" x14ac:dyDescent="0.25"/>
  <cols>
    <col min="1" max="1" width="2.85546875" style="3" customWidth="1"/>
    <col min="2" max="2" width="7.5703125" style="3" bestFit="1" customWidth="1"/>
    <col min="3" max="3" width="12.140625" style="3" customWidth="1"/>
    <col min="4" max="6" width="14" style="3" customWidth="1"/>
    <col min="7" max="16384" width="11.42578125" style="3"/>
  </cols>
  <sheetData>
    <row r="2" spans="1:6" x14ac:dyDescent="0.25">
      <c r="A2" s="3" t="s">
        <v>5</v>
      </c>
    </row>
    <row r="3" spans="1:6" x14ac:dyDescent="0.25">
      <c r="A3" s="3" t="s">
        <v>8</v>
      </c>
    </row>
    <row r="5" spans="1:6" x14ac:dyDescent="0.25">
      <c r="B5" s="86" t="s">
        <v>0</v>
      </c>
      <c r="C5" s="86"/>
      <c r="D5" s="7" t="s">
        <v>2</v>
      </c>
      <c r="E5" s="8" t="s">
        <v>1</v>
      </c>
      <c r="F5" s="9" t="s">
        <v>3</v>
      </c>
    </row>
    <row r="6" spans="1:6" ht="12.75" customHeight="1" x14ac:dyDescent="0.25">
      <c r="B6" s="87" t="s">
        <v>46</v>
      </c>
      <c r="C6" s="87"/>
      <c r="D6" s="11">
        <f>Solar!C69</f>
        <v>8.0967292848485979</v>
      </c>
      <c r="E6" s="12">
        <f>Solar!D69</f>
        <v>7.0611011205074998</v>
      </c>
      <c r="F6" s="13">
        <f>Solar!E69</f>
        <v>5.8371769262861992</v>
      </c>
    </row>
    <row r="8" spans="1:6" x14ac:dyDescent="0.25">
      <c r="A8" s="3" t="s">
        <v>9</v>
      </c>
    </row>
    <row r="10" spans="1:6" ht="18" x14ac:dyDescent="0.35">
      <c r="B10" s="4" t="s">
        <v>10</v>
      </c>
      <c r="C10" s="3" t="s">
        <v>48</v>
      </c>
    </row>
    <row r="11" spans="1:6" x14ac:dyDescent="0.25">
      <c r="B11" s="5" t="s">
        <v>6</v>
      </c>
      <c r="C11" s="6">
        <f xml:space="preserve"> 10 / 100 * D6 + 30 / 100 *E6 + 60 /100 * F6</f>
        <v>6.4303094204088289</v>
      </c>
      <c r="D11" s="3" t="s">
        <v>7</v>
      </c>
    </row>
    <row r="13" spans="1:6" x14ac:dyDescent="0.25">
      <c r="A13" s="3" t="s">
        <v>11</v>
      </c>
    </row>
    <row r="15" spans="1:6" ht="18" x14ac:dyDescent="0.35">
      <c r="B15" s="4" t="s">
        <v>12</v>
      </c>
      <c r="C15" s="3" t="s">
        <v>49</v>
      </c>
    </row>
    <row r="16" spans="1:6" x14ac:dyDescent="0.25">
      <c r="B16" s="5" t="s">
        <v>6</v>
      </c>
      <c r="C16" s="6">
        <f>10 / 100 * (D6- 0.4) + 30 / 100 * (E6 - 0.4)+ 60 /100 * (F6 - 0.4)</f>
        <v>6.0303094204088286</v>
      </c>
      <c r="D16" s="3" t="s">
        <v>7</v>
      </c>
    </row>
    <row r="18" spans="1:17" x14ac:dyDescent="0.25">
      <c r="A18" s="3" t="s">
        <v>37</v>
      </c>
      <c r="F18"/>
      <c r="G18"/>
      <c r="H18"/>
      <c r="I18"/>
      <c r="J18"/>
      <c r="K18"/>
      <c r="L18"/>
      <c r="M18"/>
      <c r="N18"/>
      <c r="O18"/>
      <c r="P18"/>
      <c r="Q18"/>
    </row>
    <row r="19" spans="1:17" x14ac:dyDescent="0.25">
      <c r="F19"/>
      <c r="G19"/>
      <c r="H19"/>
      <c r="I19"/>
      <c r="J19"/>
      <c r="K19"/>
      <c r="L19"/>
      <c r="M19"/>
      <c r="N19"/>
      <c r="O19"/>
      <c r="P19"/>
      <c r="Q19"/>
    </row>
    <row r="20" spans="1:17" ht="18" x14ac:dyDescent="0.35">
      <c r="B20" s="4" t="s">
        <v>19</v>
      </c>
      <c r="C20" s="3" t="s">
        <v>50</v>
      </c>
      <c r="F20"/>
      <c r="G20"/>
      <c r="H20"/>
      <c r="I20"/>
      <c r="J20"/>
      <c r="K20"/>
      <c r="L20"/>
      <c r="M20"/>
      <c r="N20"/>
      <c r="O20"/>
      <c r="P20"/>
      <c r="Q20"/>
    </row>
    <row r="21" spans="1:17" x14ac:dyDescent="0.25">
      <c r="B21" s="5" t="s">
        <v>6</v>
      </c>
      <c r="C21" s="6">
        <f>10 / 100 * (D6 - 0.4 + 4.8) + 30 / 100 * (E6 - 0.4 + 3.8)+ 60 /100 * (F6 - 0.4 + 5.1)</f>
        <v>10.71030942040883</v>
      </c>
      <c r="D21" s="3" t="s">
        <v>7</v>
      </c>
      <c r="F21"/>
      <c r="G21"/>
      <c r="H21"/>
      <c r="I21"/>
      <c r="J21"/>
      <c r="K21"/>
      <c r="L21"/>
      <c r="M21"/>
      <c r="N21"/>
      <c r="O21"/>
      <c r="P21"/>
      <c r="Q21"/>
    </row>
    <row r="22" spans="1:17" x14ac:dyDescent="0.25">
      <c r="B22"/>
      <c r="C22" s="14"/>
      <c r="D22" s="14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 x14ac:dyDescent="0.25">
      <c r="A23" s="3" t="s">
        <v>38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5" spans="1:17" ht="18" x14ac:dyDescent="0.35">
      <c r="B25" s="4" t="s">
        <v>20</v>
      </c>
      <c r="C25" s="3" t="s">
        <v>51</v>
      </c>
    </row>
    <row r="26" spans="1:17" x14ac:dyDescent="0.25">
      <c r="B26" s="5" t="s">
        <v>6</v>
      </c>
      <c r="C26" s="6">
        <f>10 / 100 * (D6 + 4.8) + 30 / 100 * (E6 + 3.8)+ 60 /100 * (F6 + 5.1)</f>
        <v>11.110309420408829</v>
      </c>
      <c r="D26" s="3" t="s">
        <v>7</v>
      </c>
    </row>
  </sheetData>
  <mergeCells count="2">
    <mergeCell ref="B5:C5"/>
    <mergeCell ref="B6:C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Solar</vt:lpstr>
      <vt:lpstr>Beispiel</vt:lpstr>
      <vt:lpstr>Beispiel!Druckbereich</vt:lpstr>
    </vt:vector>
  </TitlesOfParts>
  <Company>Bundesnetzagentur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605-5</dc:creator>
  <cp:lastModifiedBy>618-3</cp:lastModifiedBy>
  <cp:lastPrinted>2024-01-18T12:34:05Z</cp:lastPrinted>
  <dcterms:created xsi:type="dcterms:W3CDTF">2012-09-17T15:14:14Z</dcterms:created>
  <dcterms:modified xsi:type="dcterms:W3CDTF">2026-07-15T12:24:59Z</dcterms:modified>
</cp:coreProperties>
</file>